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heredia\Documents\2026\PLANIFICACIÓN\PAPP\PAPP INICIAL\"/>
    </mc:Choice>
  </mc:AlternateContent>
  <xr:revisionPtr revIDLastSave="0" documentId="13_ncr:1_{B3F41CCF-B021-4F40-84CE-CEDB806AB185}" xr6:coauthVersionLast="47" xr6:coauthVersionMax="47" xr10:uidLastSave="{00000000-0000-0000-0000-000000000000}"/>
  <bookViews>
    <workbookView xWindow="-120" yWindow="-120" windowWidth="20730" windowHeight="11040" xr2:uid="{0FA34A6F-B7F6-42D1-893F-56A811788F9E}"/>
  </bookViews>
  <sheets>
    <sheet name="PAPP CORRIENTE 2026" sheetId="1" r:id="rId1"/>
    <sheet name="LISTAS" sheetId="2" state="hidden" r:id="rId2"/>
  </sheets>
  <definedNames>
    <definedName name="_xlnm._FilterDatabase" localSheetId="1" hidden="1">LISTAS!$A$1:$D$207</definedName>
    <definedName name="_xlnm._FilterDatabase" localSheetId="0" hidden="1">'PAPP CORRIENTE 2026'!$A$7:$EC$360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6" i="1" l="1"/>
  <c r="AA146" i="1" s="1"/>
  <c r="AD146" i="1"/>
  <c r="DS104" i="1"/>
  <c r="DQ104" i="1"/>
  <c r="DP101" i="1"/>
  <c r="DS100" i="1"/>
  <c r="AN20" i="1"/>
  <c r="AN19" i="1"/>
  <c r="AN18" i="1"/>
  <c r="AN16" i="1"/>
  <c r="AN15" i="1"/>
  <c r="AN14" i="1"/>
  <c r="AN13" i="1"/>
  <c r="AN11" i="1"/>
  <c r="AN10" i="1"/>
  <c r="AN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8" i="1"/>
  <c r="AB9" i="1"/>
  <c r="AA9" i="1" s="1"/>
  <c r="AB10" i="1"/>
  <c r="AA10" i="1" s="1"/>
  <c r="AB11" i="1"/>
  <c r="AA11" i="1" s="1"/>
  <c r="AB12" i="1"/>
  <c r="AA12" i="1" s="1"/>
  <c r="AB13" i="1"/>
  <c r="AA13" i="1" s="1"/>
  <c r="AB14" i="1"/>
  <c r="AA14" i="1" s="1"/>
  <c r="AB15" i="1"/>
  <c r="AA15" i="1" s="1"/>
  <c r="AB16" i="1"/>
  <c r="AA16" i="1" s="1"/>
  <c r="AB17" i="1"/>
  <c r="AA17" i="1" s="1"/>
  <c r="AB18" i="1"/>
  <c r="AA18" i="1" s="1"/>
  <c r="AB19" i="1"/>
  <c r="AA19" i="1" s="1"/>
  <c r="AB20" i="1"/>
  <c r="AA20" i="1" s="1"/>
  <c r="AB21" i="1"/>
  <c r="AA21" i="1" s="1"/>
  <c r="AB22" i="1"/>
  <c r="AA22" i="1" s="1"/>
  <c r="AB23" i="1"/>
  <c r="AA23" i="1" s="1"/>
  <c r="AB24" i="1"/>
  <c r="AA24" i="1" s="1"/>
  <c r="AB25" i="1"/>
  <c r="AA25" i="1" s="1"/>
  <c r="AB26" i="1"/>
  <c r="AA26" i="1" s="1"/>
  <c r="AB27" i="1"/>
  <c r="AA27" i="1" s="1"/>
  <c r="AB28" i="1"/>
  <c r="AA28" i="1" s="1"/>
  <c r="AB29" i="1"/>
  <c r="AA29" i="1" s="1"/>
  <c r="AB30" i="1"/>
  <c r="AA30" i="1" s="1"/>
  <c r="AB31" i="1"/>
  <c r="AA31" i="1" s="1"/>
  <c r="AB32" i="1"/>
  <c r="AA32" i="1" s="1"/>
  <c r="AB33" i="1"/>
  <c r="AA33" i="1" s="1"/>
  <c r="AB34" i="1"/>
  <c r="AA34" i="1" s="1"/>
  <c r="AB35" i="1"/>
  <c r="AA35" i="1" s="1"/>
  <c r="AB36" i="1"/>
  <c r="AA36" i="1" s="1"/>
  <c r="AB37" i="1"/>
  <c r="AA37" i="1" s="1"/>
  <c r="AB38" i="1"/>
  <c r="AA38" i="1" s="1"/>
  <c r="AB39" i="1"/>
  <c r="AA39" i="1" s="1"/>
  <c r="AB40" i="1"/>
  <c r="AA40" i="1" s="1"/>
  <c r="AB41" i="1"/>
  <c r="AA41" i="1" s="1"/>
  <c r="AB42" i="1"/>
  <c r="AA42" i="1" s="1"/>
  <c r="AB43" i="1"/>
  <c r="AA43" i="1" s="1"/>
  <c r="AB44" i="1"/>
  <c r="AA44" i="1" s="1"/>
  <c r="AB45" i="1"/>
  <c r="AA45" i="1" s="1"/>
  <c r="AB46" i="1"/>
  <c r="AA46" i="1" s="1"/>
  <c r="AB47" i="1"/>
  <c r="AA47" i="1" s="1"/>
  <c r="AB48" i="1"/>
  <c r="AA48" i="1" s="1"/>
  <c r="AB49" i="1"/>
  <c r="AA49" i="1" s="1"/>
  <c r="AB50" i="1"/>
  <c r="AA50" i="1" s="1"/>
  <c r="AB51" i="1"/>
  <c r="AA51" i="1" s="1"/>
  <c r="AB52" i="1"/>
  <c r="AA52" i="1" s="1"/>
  <c r="AB53" i="1"/>
  <c r="AA53" i="1" s="1"/>
  <c r="AB54" i="1"/>
  <c r="AA54" i="1" s="1"/>
  <c r="AB55" i="1"/>
  <c r="AA55" i="1" s="1"/>
  <c r="AB56" i="1"/>
  <c r="AA56" i="1" s="1"/>
  <c r="AB57" i="1"/>
  <c r="AA57" i="1" s="1"/>
  <c r="AB58" i="1"/>
  <c r="AA58" i="1" s="1"/>
  <c r="AB59" i="1"/>
  <c r="AA59" i="1" s="1"/>
  <c r="AB60" i="1"/>
  <c r="AA60" i="1" s="1"/>
  <c r="AB61" i="1"/>
  <c r="AA61" i="1" s="1"/>
  <c r="AB62" i="1"/>
  <c r="AA62" i="1" s="1"/>
  <c r="AB63" i="1"/>
  <c r="AA63" i="1" s="1"/>
  <c r="AB64" i="1"/>
  <c r="AA64" i="1" s="1"/>
  <c r="AB65" i="1"/>
  <c r="AA65" i="1" s="1"/>
  <c r="AB66" i="1"/>
  <c r="AA66" i="1" s="1"/>
  <c r="AB67" i="1"/>
  <c r="AA67" i="1" s="1"/>
  <c r="AB68" i="1"/>
  <c r="AA68" i="1" s="1"/>
  <c r="AB69" i="1"/>
  <c r="AA69" i="1" s="1"/>
  <c r="AB70" i="1"/>
  <c r="AA70" i="1" s="1"/>
  <c r="AB71" i="1"/>
  <c r="AA71" i="1" s="1"/>
  <c r="AB72" i="1"/>
  <c r="AA72" i="1" s="1"/>
  <c r="AB73" i="1"/>
  <c r="AA73" i="1" s="1"/>
  <c r="AB74" i="1"/>
  <c r="AA74" i="1" s="1"/>
  <c r="AB75" i="1"/>
  <c r="AA75" i="1" s="1"/>
  <c r="AB76" i="1"/>
  <c r="AA76" i="1" s="1"/>
  <c r="AB77" i="1"/>
  <c r="AA77" i="1" s="1"/>
  <c r="AB78" i="1"/>
  <c r="AA78" i="1" s="1"/>
  <c r="AB79" i="1"/>
  <c r="AA79" i="1" s="1"/>
  <c r="AB80" i="1"/>
  <c r="AA80" i="1" s="1"/>
  <c r="AB81" i="1"/>
  <c r="AA81" i="1" s="1"/>
  <c r="AB82" i="1"/>
  <c r="AA82" i="1" s="1"/>
  <c r="AB83" i="1"/>
  <c r="AA83" i="1" s="1"/>
  <c r="AB84" i="1"/>
  <c r="AA84" i="1" s="1"/>
  <c r="AB85" i="1"/>
  <c r="AA85" i="1" s="1"/>
  <c r="AB86" i="1"/>
  <c r="AA86" i="1" s="1"/>
  <c r="AB87" i="1"/>
  <c r="AA87" i="1" s="1"/>
  <c r="AB88" i="1"/>
  <c r="AA88" i="1" s="1"/>
  <c r="AB89" i="1"/>
  <c r="AA89" i="1" s="1"/>
  <c r="AB90" i="1"/>
  <c r="AA90" i="1" s="1"/>
  <c r="AB91" i="1"/>
  <c r="AA91" i="1" s="1"/>
  <c r="AB92" i="1"/>
  <c r="AA92" i="1" s="1"/>
  <c r="AB93" i="1"/>
  <c r="AA93" i="1" s="1"/>
  <c r="AB94" i="1"/>
  <c r="AA94" i="1" s="1"/>
  <c r="AB95" i="1"/>
  <c r="AA95" i="1" s="1"/>
  <c r="AB96" i="1"/>
  <c r="AA96" i="1" s="1"/>
  <c r="AB97" i="1"/>
  <c r="AA97" i="1" s="1"/>
  <c r="AB98" i="1"/>
  <c r="AA98" i="1" s="1"/>
  <c r="AB99" i="1"/>
  <c r="AA99" i="1" s="1"/>
  <c r="AB100" i="1"/>
  <c r="AA100" i="1" s="1"/>
  <c r="AB101" i="1"/>
  <c r="AA101" i="1" s="1"/>
  <c r="AB102" i="1"/>
  <c r="AA102" i="1" s="1"/>
  <c r="AB103" i="1"/>
  <c r="AA103" i="1" s="1"/>
  <c r="AB104" i="1"/>
  <c r="AA104" i="1" s="1"/>
  <c r="AB105" i="1"/>
  <c r="AA105" i="1" s="1"/>
  <c r="AB106" i="1"/>
  <c r="AA106" i="1" s="1"/>
  <c r="AB107" i="1"/>
  <c r="AA107" i="1" s="1"/>
  <c r="AB108" i="1"/>
  <c r="AA108" i="1" s="1"/>
  <c r="AB109" i="1"/>
  <c r="AA109" i="1" s="1"/>
  <c r="AB110" i="1"/>
  <c r="AA110" i="1" s="1"/>
  <c r="AB111" i="1"/>
  <c r="AA111" i="1" s="1"/>
  <c r="AB112" i="1"/>
  <c r="AA112" i="1" s="1"/>
  <c r="AB113" i="1"/>
  <c r="AA113" i="1" s="1"/>
  <c r="AB114" i="1"/>
  <c r="AA114" i="1" s="1"/>
  <c r="AB115" i="1"/>
  <c r="AA115" i="1" s="1"/>
  <c r="AB116" i="1"/>
  <c r="AA116" i="1" s="1"/>
  <c r="AB117" i="1"/>
  <c r="AA117" i="1" s="1"/>
  <c r="AB118" i="1"/>
  <c r="AA118" i="1" s="1"/>
  <c r="AB119" i="1"/>
  <c r="AA119" i="1" s="1"/>
  <c r="AB120" i="1"/>
  <c r="AA120" i="1" s="1"/>
  <c r="AB121" i="1"/>
  <c r="AA121" i="1" s="1"/>
  <c r="AB122" i="1"/>
  <c r="AA122" i="1" s="1"/>
  <c r="AB123" i="1"/>
  <c r="AA123" i="1" s="1"/>
  <c r="AB124" i="1"/>
  <c r="AA124" i="1" s="1"/>
  <c r="AB125" i="1"/>
  <c r="AA125" i="1" s="1"/>
  <c r="AB126" i="1"/>
  <c r="AA126" i="1" s="1"/>
  <c r="AB127" i="1"/>
  <c r="AA127" i="1" s="1"/>
  <c r="AB128" i="1"/>
  <c r="AA128" i="1" s="1"/>
  <c r="AB129" i="1"/>
  <c r="AA129" i="1" s="1"/>
  <c r="AB130" i="1"/>
  <c r="AA130" i="1" s="1"/>
  <c r="AB131" i="1"/>
  <c r="AA131" i="1" s="1"/>
  <c r="AB132" i="1"/>
  <c r="AA132" i="1" s="1"/>
  <c r="AB133" i="1"/>
  <c r="AA133" i="1" s="1"/>
  <c r="AB134" i="1"/>
  <c r="AA134" i="1" s="1"/>
  <c r="AB135" i="1"/>
  <c r="AA135" i="1" s="1"/>
  <c r="AB136" i="1"/>
  <c r="AA136" i="1" s="1"/>
  <c r="AB137" i="1"/>
  <c r="AA137" i="1" s="1"/>
  <c r="AB138" i="1"/>
  <c r="AA138" i="1" s="1"/>
  <c r="AB139" i="1"/>
  <c r="AA139" i="1" s="1"/>
  <c r="AB140" i="1"/>
  <c r="AA140" i="1" s="1"/>
  <c r="AB141" i="1"/>
  <c r="AA141" i="1" s="1"/>
  <c r="AB142" i="1"/>
  <c r="AA142" i="1" s="1"/>
  <c r="AB143" i="1"/>
  <c r="AA143" i="1" s="1"/>
  <c r="AB144" i="1"/>
  <c r="AA144" i="1" s="1"/>
  <c r="AB145" i="1"/>
  <c r="AA145" i="1" s="1"/>
  <c r="AB147" i="1"/>
  <c r="AA147" i="1" s="1"/>
  <c r="AB148" i="1"/>
  <c r="AA148" i="1" s="1"/>
  <c r="AB149" i="1"/>
  <c r="AA149" i="1" s="1"/>
  <c r="AB150" i="1"/>
  <c r="AA150" i="1" s="1"/>
  <c r="AB151" i="1"/>
  <c r="AA151" i="1" s="1"/>
  <c r="AB152" i="1"/>
  <c r="AA152" i="1" s="1"/>
  <c r="AB153" i="1"/>
  <c r="AA153" i="1" s="1"/>
  <c r="AB154" i="1"/>
  <c r="AA154" i="1" s="1"/>
  <c r="AB155" i="1"/>
  <c r="AA155" i="1" s="1"/>
  <c r="AB156" i="1"/>
  <c r="AA156" i="1" s="1"/>
  <c r="AB157" i="1"/>
  <c r="AA157" i="1" s="1"/>
  <c r="AB158" i="1"/>
  <c r="AA158" i="1" s="1"/>
  <c r="AB159" i="1"/>
  <c r="AA159" i="1" s="1"/>
  <c r="AB160" i="1"/>
  <c r="AA160" i="1" s="1"/>
  <c r="AB161" i="1"/>
  <c r="AA161" i="1" s="1"/>
  <c r="AB162" i="1"/>
  <c r="AA162" i="1" s="1"/>
  <c r="AB163" i="1"/>
  <c r="AA163" i="1" s="1"/>
  <c r="AB164" i="1"/>
  <c r="AA164" i="1" s="1"/>
  <c r="AB165" i="1"/>
  <c r="AA165" i="1" s="1"/>
  <c r="AB166" i="1"/>
  <c r="AA166" i="1" s="1"/>
  <c r="AB167" i="1"/>
  <c r="AA167" i="1" s="1"/>
  <c r="AB168" i="1"/>
  <c r="AA168" i="1" s="1"/>
  <c r="AB169" i="1"/>
  <c r="AA169" i="1" s="1"/>
  <c r="AB170" i="1"/>
  <c r="AA170" i="1" s="1"/>
  <c r="AB171" i="1"/>
  <c r="AA171" i="1" s="1"/>
  <c r="AB172" i="1"/>
  <c r="AA172" i="1" s="1"/>
  <c r="AB173" i="1"/>
  <c r="AA173" i="1" s="1"/>
  <c r="AB174" i="1"/>
  <c r="AA174" i="1" s="1"/>
  <c r="AB175" i="1"/>
  <c r="AA175" i="1" s="1"/>
  <c r="AB176" i="1"/>
  <c r="AA176" i="1" s="1"/>
  <c r="AB177" i="1"/>
  <c r="AA177" i="1" s="1"/>
  <c r="AB178" i="1"/>
  <c r="AA178" i="1" s="1"/>
  <c r="AB179" i="1"/>
  <c r="AA179" i="1" s="1"/>
  <c r="AB180" i="1"/>
  <c r="AA180" i="1" s="1"/>
  <c r="AB181" i="1"/>
  <c r="AA181" i="1" s="1"/>
  <c r="AB182" i="1"/>
  <c r="AA182" i="1" s="1"/>
  <c r="AB183" i="1"/>
  <c r="AA183" i="1" s="1"/>
  <c r="AB184" i="1"/>
  <c r="AA184" i="1" s="1"/>
  <c r="AB185" i="1"/>
  <c r="AA185" i="1" s="1"/>
  <c r="AB186" i="1"/>
  <c r="AA186" i="1" s="1"/>
  <c r="AB187" i="1"/>
  <c r="AA187" i="1" s="1"/>
  <c r="AB188" i="1"/>
  <c r="AA188" i="1" s="1"/>
  <c r="AB189" i="1"/>
  <c r="AA189" i="1" s="1"/>
  <c r="AB190" i="1"/>
  <c r="AA190" i="1" s="1"/>
  <c r="AB191" i="1"/>
  <c r="AA191" i="1" s="1"/>
  <c r="AB192" i="1"/>
  <c r="AA192" i="1" s="1"/>
  <c r="AB193" i="1"/>
  <c r="AA193" i="1" s="1"/>
  <c r="AB194" i="1"/>
  <c r="AA194" i="1" s="1"/>
  <c r="AB195" i="1"/>
  <c r="AA195" i="1" s="1"/>
  <c r="AB196" i="1"/>
  <c r="AA196" i="1" s="1"/>
  <c r="AB197" i="1"/>
  <c r="AA197" i="1" s="1"/>
  <c r="AB198" i="1"/>
  <c r="AA198" i="1" s="1"/>
  <c r="AB199" i="1"/>
  <c r="AA199" i="1" s="1"/>
  <c r="AB200" i="1"/>
  <c r="AA200" i="1" s="1"/>
  <c r="AB201" i="1"/>
  <c r="AA201" i="1" s="1"/>
  <c r="AB202" i="1"/>
  <c r="AA202" i="1" s="1"/>
  <c r="AB203" i="1"/>
  <c r="AA203" i="1" s="1"/>
  <c r="AB204" i="1"/>
  <c r="AA204" i="1" s="1"/>
  <c r="AB205" i="1"/>
  <c r="AA205" i="1" s="1"/>
  <c r="AB206" i="1"/>
  <c r="AA206" i="1" s="1"/>
  <c r="AB207" i="1"/>
  <c r="AA207" i="1" s="1"/>
  <c r="AB208" i="1"/>
  <c r="AA208" i="1" s="1"/>
  <c r="AB209" i="1"/>
  <c r="AA209" i="1" s="1"/>
  <c r="AB210" i="1"/>
  <c r="AA210" i="1" s="1"/>
  <c r="AB211" i="1"/>
  <c r="AA211" i="1" s="1"/>
  <c r="AB212" i="1"/>
  <c r="AA212" i="1" s="1"/>
  <c r="AB213" i="1"/>
  <c r="AA213" i="1" s="1"/>
  <c r="AB214" i="1"/>
  <c r="AA214" i="1" s="1"/>
  <c r="AB215" i="1"/>
  <c r="AA215" i="1" s="1"/>
  <c r="AB216" i="1"/>
  <c r="AA216" i="1" s="1"/>
  <c r="AB217" i="1"/>
  <c r="AA217" i="1" s="1"/>
  <c r="AB218" i="1"/>
  <c r="AA218" i="1" s="1"/>
  <c r="AB219" i="1"/>
  <c r="AA219" i="1" s="1"/>
  <c r="AB220" i="1"/>
  <c r="AA220" i="1" s="1"/>
  <c r="AB221" i="1"/>
  <c r="AA221" i="1" s="1"/>
  <c r="AB222" i="1"/>
  <c r="AA222" i="1" s="1"/>
  <c r="AB223" i="1"/>
  <c r="AA223" i="1" s="1"/>
  <c r="AB224" i="1"/>
  <c r="AA224" i="1" s="1"/>
  <c r="AB225" i="1"/>
  <c r="AA225" i="1" s="1"/>
  <c r="AB226" i="1"/>
  <c r="AA226" i="1" s="1"/>
  <c r="AB227" i="1"/>
  <c r="AA227" i="1" s="1"/>
  <c r="AB228" i="1"/>
  <c r="AA228" i="1" s="1"/>
  <c r="AB229" i="1"/>
  <c r="AA229" i="1" s="1"/>
  <c r="AB230" i="1"/>
  <c r="AA230" i="1" s="1"/>
  <c r="AB231" i="1"/>
  <c r="AA231" i="1" s="1"/>
  <c r="AB232" i="1"/>
  <c r="AA232" i="1" s="1"/>
  <c r="AB233" i="1"/>
  <c r="AA233" i="1" s="1"/>
  <c r="AB234" i="1"/>
  <c r="AA234" i="1" s="1"/>
  <c r="AB235" i="1"/>
  <c r="AA235" i="1" s="1"/>
  <c r="AB236" i="1"/>
  <c r="AA236" i="1" s="1"/>
  <c r="AB237" i="1"/>
  <c r="AA237" i="1" s="1"/>
  <c r="AB238" i="1"/>
  <c r="AA238" i="1" s="1"/>
  <c r="AB239" i="1"/>
  <c r="AA239" i="1" s="1"/>
  <c r="AB240" i="1"/>
  <c r="AA240" i="1" s="1"/>
  <c r="AB241" i="1"/>
  <c r="AA241" i="1" s="1"/>
  <c r="AB242" i="1"/>
  <c r="AA242" i="1" s="1"/>
  <c r="AB243" i="1"/>
  <c r="AA243" i="1" s="1"/>
  <c r="AB244" i="1"/>
  <c r="AA244" i="1" s="1"/>
  <c r="AB245" i="1"/>
  <c r="AA245" i="1" s="1"/>
  <c r="AB246" i="1"/>
  <c r="AA246" i="1" s="1"/>
  <c r="AB247" i="1"/>
  <c r="AA247" i="1" s="1"/>
  <c r="AB248" i="1"/>
  <c r="AA248" i="1" s="1"/>
  <c r="AB249" i="1"/>
  <c r="AA249" i="1" s="1"/>
  <c r="AB250" i="1"/>
  <c r="AA250" i="1" s="1"/>
  <c r="AB251" i="1"/>
  <c r="AA251" i="1" s="1"/>
  <c r="AB252" i="1"/>
  <c r="AA252" i="1" s="1"/>
  <c r="AB253" i="1"/>
  <c r="AA253" i="1" s="1"/>
  <c r="AB254" i="1"/>
  <c r="AA254" i="1" s="1"/>
  <c r="AB255" i="1"/>
  <c r="AA255" i="1" s="1"/>
  <c r="AB256" i="1"/>
  <c r="AA256" i="1" s="1"/>
  <c r="AB257" i="1"/>
  <c r="AA257" i="1" s="1"/>
  <c r="AB258" i="1"/>
  <c r="AA258" i="1" s="1"/>
  <c r="AB259" i="1"/>
  <c r="AA259" i="1" s="1"/>
  <c r="AB260" i="1"/>
  <c r="AA260" i="1" s="1"/>
  <c r="AB261" i="1"/>
  <c r="AA261" i="1" s="1"/>
  <c r="AB262" i="1"/>
  <c r="AA262" i="1" s="1"/>
  <c r="AB263" i="1"/>
  <c r="AA263" i="1" s="1"/>
  <c r="AB264" i="1"/>
  <c r="AA264" i="1" s="1"/>
  <c r="AB265" i="1"/>
  <c r="AA265" i="1" s="1"/>
  <c r="AB266" i="1"/>
  <c r="AA266" i="1" s="1"/>
  <c r="AB267" i="1"/>
  <c r="AA267" i="1" s="1"/>
  <c r="AB268" i="1"/>
  <c r="AA268" i="1" s="1"/>
  <c r="AB269" i="1"/>
  <c r="AA269" i="1" s="1"/>
  <c r="AB270" i="1"/>
  <c r="AA270" i="1" s="1"/>
  <c r="AB271" i="1"/>
  <c r="AA271" i="1" s="1"/>
  <c r="AB272" i="1"/>
  <c r="AA272" i="1" s="1"/>
  <c r="AB273" i="1"/>
  <c r="AA273" i="1" s="1"/>
  <c r="AB274" i="1"/>
  <c r="AA274" i="1" s="1"/>
  <c r="AB275" i="1"/>
  <c r="AA275" i="1" s="1"/>
  <c r="AB276" i="1"/>
  <c r="AA276" i="1" s="1"/>
  <c r="AB277" i="1"/>
  <c r="AA277" i="1" s="1"/>
  <c r="AB278" i="1"/>
  <c r="AA278" i="1" s="1"/>
  <c r="AB279" i="1"/>
  <c r="AA279" i="1" s="1"/>
  <c r="AB280" i="1"/>
  <c r="AA280" i="1" s="1"/>
  <c r="AB281" i="1"/>
  <c r="AA281" i="1" s="1"/>
  <c r="AB282" i="1"/>
  <c r="AA282" i="1" s="1"/>
  <c r="AB283" i="1"/>
  <c r="AA283" i="1" s="1"/>
  <c r="AB284" i="1"/>
  <c r="AA284" i="1" s="1"/>
  <c r="AB285" i="1"/>
  <c r="AA285" i="1" s="1"/>
  <c r="AB286" i="1"/>
  <c r="AA286" i="1" s="1"/>
  <c r="AB287" i="1"/>
  <c r="AA287" i="1" s="1"/>
  <c r="AB288" i="1"/>
  <c r="AA288" i="1" s="1"/>
  <c r="AB289" i="1"/>
  <c r="AA289" i="1" s="1"/>
  <c r="AB290" i="1"/>
  <c r="AA290" i="1" s="1"/>
  <c r="AB291" i="1"/>
  <c r="AA291" i="1" s="1"/>
  <c r="AB292" i="1"/>
  <c r="AA292" i="1" s="1"/>
  <c r="AB293" i="1"/>
  <c r="AA293" i="1" s="1"/>
  <c r="AB294" i="1"/>
  <c r="AA294" i="1" s="1"/>
  <c r="AB295" i="1"/>
  <c r="AA295" i="1" s="1"/>
  <c r="AB296" i="1"/>
  <c r="AA296" i="1" s="1"/>
  <c r="AB297" i="1"/>
  <c r="AA297" i="1" s="1"/>
  <c r="AB298" i="1"/>
  <c r="AA298" i="1" s="1"/>
  <c r="AB299" i="1"/>
  <c r="AA299" i="1" s="1"/>
  <c r="AB300" i="1"/>
  <c r="AA300" i="1" s="1"/>
  <c r="AB301" i="1"/>
  <c r="AA301" i="1" s="1"/>
  <c r="AB302" i="1"/>
  <c r="AA302" i="1" s="1"/>
  <c r="AB303" i="1"/>
  <c r="AA303" i="1" s="1"/>
  <c r="AB304" i="1"/>
  <c r="AA304" i="1" s="1"/>
  <c r="AB305" i="1"/>
  <c r="AA305" i="1" s="1"/>
  <c r="AB306" i="1"/>
  <c r="AA306" i="1" s="1"/>
  <c r="AB307" i="1"/>
  <c r="AA307" i="1" s="1"/>
  <c r="AB308" i="1"/>
  <c r="AA308" i="1" s="1"/>
  <c r="AB309" i="1"/>
  <c r="AA309" i="1" s="1"/>
  <c r="AB310" i="1"/>
  <c r="AA310" i="1" s="1"/>
  <c r="AB311" i="1"/>
  <c r="AA311" i="1" s="1"/>
  <c r="AB312" i="1"/>
  <c r="AA312" i="1" s="1"/>
  <c r="AB313" i="1"/>
  <c r="AA313" i="1" s="1"/>
  <c r="AB314" i="1"/>
  <c r="AA314" i="1" s="1"/>
  <c r="AB315" i="1"/>
  <c r="AA315" i="1" s="1"/>
  <c r="AB316" i="1"/>
  <c r="AA316" i="1" s="1"/>
  <c r="AB317" i="1"/>
  <c r="AA317" i="1" s="1"/>
  <c r="AB318" i="1"/>
  <c r="AA318" i="1" s="1"/>
  <c r="AB319" i="1"/>
  <c r="AA319" i="1" s="1"/>
  <c r="AB320" i="1"/>
  <c r="AA320" i="1" s="1"/>
  <c r="AB321" i="1"/>
  <c r="AA321" i="1" s="1"/>
  <c r="AB322" i="1"/>
  <c r="AA322" i="1" s="1"/>
  <c r="AB323" i="1"/>
  <c r="AA323" i="1" s="1"/>
  <c r="AB324" i="1"/>
  <c r="AA324" i="1" s="1"/>
  <c r="AB325" i="1"/>
  <c r="AA325" i="1" s="1"/>
  <c r="AB326" i="1"/>
  <c r="AA326" i="1" s="1"/>
  <c r="AB327" i="1"/>
  <c r="AA327" i="1" s="1"/>
  <c r="AB328" i="1"/>
  <c r="AA328" i="1" s="1"/>
  <c r="AB329" i="1"/>
  <c r="AA329" i="1" s="1"/>
  <c r="AB330" i="1"/>
  <c r="AA330" i="1" s="1"/>
  <c r="AB331" i="1"/>
  <c r="AA331" i="1" s="1"/>
  <c r="AB332" i="1"/>
  <c r="AA332" i="1" s="1"/>
  <c r="AB333" i="1"/>
  <c r="AA333" i="1" s="1"/>
  <c r="AB334" i="1"/>
  <c r="AA334" i="1" s="1"/>
  <c r="AB335" i="1"/>
  <c r="AA335" i="1" s="1"/>
  <c r="AB336" i="1"/>
  <c r="AA336" i="1" s="1"/>
  <c r="AB337" i="1"/>
  <c r="AA337" i="1" s="1"/>
  <c r="AB338" i="1"/>
  <c r="AA338" i="1" s="1"/>
  <c r="AB339" i="1"/>
  <c r="AA339" i="1" s="1"/>
  <c r="AB340" i="1"/>
  <c r="AA340" i="1" s="1"/>
  <c r="AB341" i="1"/>
  <c r="AA341" i="1" s="1"/>
  <c r="AB342" i="1"/>
  <c r="AA342" i="1" s="1"/>
  <c r="AB343" i="1"/>
  <c r="AA343" i="1" s="1"/>
  <c r="AB344" i="1"/>
  <c r="AA344" i="1" s="1"/>
  <c r="AB345" i="1"/>
  <c r="AA345" i="1" s="1"/>
  <c r="AB346" i="1"/>
  <c r="AA346" i="1" s="1"/>
  <c r="AB347" i="1"/>
  <c r="AA347" i="1" s="1"/>
  <c r="AB348" i="1"/>
  <c r="AA348" i="1" s="1"/>
  <c r="AB349" i="1"/>
  <c r="AA349" i="1" s="1"/>
  <c r="AB350" i="1"/>
  <c r="AA350" i="1" s="1"/>
  <c r="AB8" i="1"/>
  <c r="AA8" i="1" s="1"/>
  <c r="DJ9" i="1" l="1"/>
  <c r="DJ10" i="1"/>
  <c r="DJ11" i="1"/>
  <c r="DJ12" i="1"/>
  <c r="DJ13" i="1"/>
  <c r="DJ14" i="1"/>
  <c r="DJ15" i="1"/>
  <c r="DJ16" i="1"/>
  <c r="DJ17" i="1"/>
  <c r="DJ18" i="1"/>
  <c r="DJ19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107" i="1"/>
  <c r="DJ108" i="1"/>
  <c r="DJ109" i="1"/>
  <c r="DJ110" i="1"/>
  <c r="DJ111" i="1"/>
  <c r="DJ112" i="1"/>
  <c r="DJ113" i="1"/>
  <c r="DJ114" i="1"/>
  <c r="DJ115" i="1"/>
  <c r="DJ116" i="1"/>
  <c r="DJ117" i="1"/>
  <c r="DJ118" i="1"/>
  <c r="DJ119" i="1"/>
  <c r="DJ120" i="1"/>
  <c r="DJ121" i="1"/>
  <c r="DJ122" i="1"/>
  <c r="DJ123" i="1"/>
  <c r="DJ124" i="1"/>
  <c r="DJ125" i="1"/>
  <c r="DJ126" i="1"/>
  <c r="DJ127" i="1"/>
  <c r="DJ128" i="1"/>
  <c r="DJ129" i="1"/>
  <c r="DJ130" i="1"/>
  <c r="DJ131" i="1"/>
  <c r="DJ132" i="1"/>
  <c r="DJ133" i="1"/>
  <c r="DJ134" i="1"/>
  <c r="DJ135" i="1"/>
  <c r="DJ136" i="1"/>
  <c r="DJ137" i="1"/>
  <c r="DJ138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J8" i="1"/>
  <c r="EA8" i="1"/>
  <c r="DN9" i="1"/>
  <c r="DN10" i="1"/>
  <c r="DN11" i="1"/>
  <c r="DN12" i="1"/>
  <c r="DN13" i="1"/>
  <c r="DN14" i="1"/>
  <c r="DN15" i="1"/>
  <c r="DN16" i="1"/>
  <c r="DN17" i="1"/>
  <c r="DN18" i="1"/>
  <c r="DN19" i="1"/>
  <c r="DN20" i="1"/>
  <c r="DN21" i="1"/>
  <c r="DN22" i="1"/>
  <c r="DN23" i="1"/>
  <c r="DN24" i="1"/>
  <c r="DN25" i="1"/>
  <c r="DN26" i="1"/>
  <c r="DN27" i="1"/>
  <c r="DN28" i="1"/>
  <c r="DN29" i="1"/>
  <c r="DN30" i="1"/>
  <c r="DN31" i="1"/>
  <c r="DN32" i="1"/>
  <c r="DN33" i="1"/>
  <c r="DN34" i="1"/>
  <c r="DN35" i="1"/>
  <c r="DN36" i="1"/>
  <c r="DN37" i="1"/>
  <c r="DN38" i="1"/>
  <c r="DN39" i="1"/>
  <c r="DN40" i="1"/>
  <c r="DN41" i="1"/>
  <c r="DN42" i="1"/>
  <c r="DN43" i="1"/>
  <c r="DN44" i="1"/>
  <c r="DN45" i="1"/>
  <c r="DN46" i="1"/>
  <c r="DN47" i="1"/>
  <c r="DN48" i="1"/>
  <c r="DN49" i="1"/>
  <c r="DN50" i="1"/>
  <c r="DN51" i="1"/>
  <c r="DN52" i="1"/>
  <c r="DN53" i="1"/>
  <c r="DN54" i="1"/>
  <c r="DN55" i="1"/>
  <c r="DN56" i="1"/>
  <c r="DN57" i="1"/>
  <c r="DN58" i="1"/>
  <c r="DN59" i="1"/>
  <c r="DN60" i="1"/>
  <c r="DN61" i="1"/>
  <c r="DN62" i="1"/>
  <c r="DN63" i="1"/>
  <c r="DN64" i="1"/>
  <c r="DN65" i="1"/>
  <c r="DN66" i="1"/>
  <c r="DN67" i="1"/>
  <c r="DN68" i="1"/>
  <c r="DN69" i="1"/>
  <c r="DN70" i="1"/>
  <c r="DN71" i="1"/>
  <c r="DN72" i="1"/>
  <c r="DN73" i="1"/>
  <c r="DN74" i="1"/>
  <c r="DN75" i="1"/>
  <c r="DN76" i="1"/>
  <c r="DN77" i="1"/>
  <c r="DN78" i="1"/>
  <c r="DN79" i="1"/>
  <c r="DN80" i="1"/>
  <c r="DN81" i="1"/>
  <c r="DN82" i="1"/>
  <c r="DN83" i="1"/>
  <c r="DN84" i="1"/>
  <c r="DN85" i="1"/>
  <c r="DN86" i="1"/>
  <c r="DN87" i="1"/>
  <c r="DN88" i="1"/>
  <c r="DN89" i="1"/>
  <c r="DN90" i="1"/>
  <c r="DN91" i="1"/>
  <c r="DN92" i="1"/>
  <c r="DN93" i="1"/>
  <c r="DN94" i="1"/>
  <c r="DN95" i="1"/>
  <c r="DN96" i="1"/>
  <c r="DN97" i="1"/>
  <c r="DN98" i="1"/>
  <c r="DN99" i="1"/>
  <c r="DN100" i="1"/>
  <c r="DN101" i="1"/>
  <c r="DN102" i="1"/>
  <c r="DN103" i="1"/>
  <c r="DN104" i="1"/>
  <c r="DN105" i="1"/>
  <c r="DN106" i="1"/>
  <c r="DN107" i="1"/>
  <c r="DN108" i="1"/>
  <c r="DN109" i="1"/>
  <c r="DN110" i="1"/>
  <c r="DN111" i="1"/>
  <c r="DN112" i="1"/>
  <c r="DN113" i="1"/>
  <c r="DN114" i="1"/>
  <c r="DN115" i="1"/>
  <c r="DN116" i="1"/>
  <c r="DN117" i="1"/>
  <c r="DN118" i="1"/>
  <c r="DN119" i="1"/>
  <c r="DN120" i="1"/>
  <c r="DN121" i="1"/>
  <c r="DN122" i="1"/>
  <c r="DN123" i="1"/>
  <c r="DN124" i="1"/>
  <c r="DN125" i="1"/>
  <c r="DN126" i="1"/>
  <c r="DN127" i="1"/>
  <c r="DN128" i="1"/>
  <c r="DN129" i="1"/>
  <c r="DN130" i="1"/>
  <c r="DN131" i="1"/>
  <c r="DN132" i="1"/>
  <c r="DN133" i="1"/>
  <c r="DN134" i="1"/>
  <c r="DN135" i="1"/>
  <c r="DN136" i="1"/>
  <c r="DN137" i="1"/>
  <c r="DN138" i="1"/>
  <c r="DN139" i="1"/>
  <c r="DN140" i="1"/>
  <c r="DN141" i="1"/>
  <c r="DN142" i="1"/>
  <c r="DN143" i="1"/>
  <c r="DN144" i="1"/>
  <c r="DN145" i="1"/>
  <c r="DN146" i="1"/>
  <c r="DN147" i="1"/>
  <c r="DN148" i="1"/>
  <c r="DN149" i="1"/>
  <c r="DN150" i="1"/>
  <c r="DN151" i="1"/>
  <c r="DN152" i="1"/>
  <c r="DN153" i="1"/>
  <c r="DN154" i="1"/>
  <c r="DN155" i="1"/>
  <c r="DN156" i="1"/>
  <c r="DN157" i="1"/>
  <c r="DN158" i="1"/>
  <c r="DN159" i="1"/>
  <c r="DN160" i="1"/>
  <c r="DN161" i="1"/>
  <c r="DN162" i="1"/>
  <c r="DN163" i="1"/>
  <c r="DN164" i="1"/>
  <c r="DN165" i="1"/>
  <c r="DN166" i="1"/>
  <c r="DN167" i="1"/>
  <c r="DN168" i="1"/>
  <c r="DN169" i="1"/>
  <c r="DN170" i="1"/>
  <c r="DN171" i="1"/>
  <c r="DN172" i="1"/>
  <c r="DN173" i="1"/>
  <c r="DN174" i="1"/>
  <c r="DN175" i="1"/>
  <c r="DN176" i="1"/>
  <c r="DN177" i="1"/>
  <c r="DN178" i="1"/>
  <c r="DN179" i="1"/>
  <c r="DN180" i="1"/>
  <c r="DN181" i="1"/>
  <c r="DN182" i="1"/>
  <c r="DN183" i="1"/>
  <c r="DN184" i="1"/>
  <c r="DN185" i="1"/>
  <c r="DN186" i="1"/>
  <c r="DN187" i="1"/>
  <c r="DN188" i="1"/>
  <c r="DN189" i="1"/>
  <c r="DN190" i="1"/>
  <c r="DN191" i="1"/>
  <c r="DN192" i="1"/>
  <c r="DN193" i="1"/>
  <c r="DN194" i="1"/>
  <c r="DN195" i="1"/>
  <c r="DN196" i="1"/>
  <c r="DN197" i="1"/>
  <c r="DN198" i="1"/>
  <c r="DN199" i="1"/>
  <c r="DN200" i="1"/>
  <c r="DN201" i="1"/>
  <c r="DN202" i="1"/>
  <c r="DN203" i="1"/>
  <c r="DN204" i="1"/>
  <c r="DN205" i="1"/>
  <c r="DN206" i="1"/>
  <c r="DN207" i="1"/>
  <c r="DN208" i="1"/>
  <c r="DN209" i="1"/>
  <c r="DN210" i="1"/>
  <c r="DN211" i="1"/>
  <c r="DN212" i="1"/>
  <c r="DN213" i="1"/>
  <c r="DN214" i="1"/>
  <c r="DN215" i="1"/>
  <c r="DN216" i="1"/>
  <c r="DN217" i="1"/>
  <c r="DN218" i="1"/>
  <c r="DN219" i="1"/>
  <c r="DN220" i="1"/>
  <c r="DN221" i="1"/>
  <c r="DN222" i="1"/>
  <c r="DN223" i="1"/>
  <c r="DN224" i="1"/>
  <c r="DN225" i="1"/>
  <c r="DN226" i="1"/>
  <c r="DN227" i="1"/>
  <c r="DN228" i="1"/>
  <c r="DN229" i="1"/>
  <c r="DN230" i="1"/>
  <c r="DN231" i="1"/>
  <c r="DN232" i="1"/>
  <c r="DN233" i="1"/>
  <c r="DN234" i="1"/>
  <c r="DN235" i="1"/>
  <c r="DN236" i="1"/>
  <c r="DN237" i="1"/>
  <c r="DN238" i="1"/>
  <c r="DN239" i="1"/>
  <c r="DN240" i="1"/>
  <c r="DN241" i="1"/>
  <c r="DN242" i="1"/>
  <c r="DN243" i="1"/>
  <c r="DN244" i="1"/>
  <c r="DN245" i="1"/>
  <c r="DN246" i="1"/>
  <c r="DN247" i="1"/>
  <c r="DN248" i="1"/>
  <c r="DN249" i="1"/>
  <c r="DN250" i="1"/>
  <c r="DN251" i="1"/>
  <c r="DN252" i="1"/>
  <c r="DN253" i="1"/>
  <c r="DN254" i="1"/>
  <c r="DN255" i="1"/>
  <c r="DN256" i="1"/>
  <c r="DN257" i="1"/>
  <c r="DN258" i="1"/>
  <c r="DN259" i="1"/>
  <c r="DN260" i="1"/>
  <c r="DN261" i="1"/>
  <c r="DN262" i="1"/>
  <c r="DN263" i="1"/>
  <c r="DN264" i="1"/>
  <c r="DN265" i="1"/>
  <c r="DN266" i="1"/>
  <c r="DN267" i="1"/>
  <c r="DN268" i="1"/>
  <c r="DN269" i="1"/>
  <c r="DN270" i="1"/>
  <c r="DN271" i="1"/>
  <c r="DN272" i="1"/>
  <c r="DN273" i="1"/>
  <c r="DN274" i="1"/>
  <c r="DN275" i="1"/>
  <c r="DN276" i="1"/>
  <c r="DN277" i="1"/>
  <c r="DN278" i="1"/>
  <c r="DN279" i="1"/>
  <c r="DN280" i="1"/>
  <c r="DN281" i="1"/>
  <c r="DN282" i="1"/>
  <c r="DN283" i="1"/>
  <c r="DN284" i="1"/>
  <c r="DN285" i="1"/>
  <c r="DN286" i="1"/>
  <c r="DN287" i="1"/>
  <c r="DN288" i="1"/>
  <c r="DN289" i="1"/>
  <c r="DN290" i="1"/>
  <c r="DN291" i="1"/>
  <c r="DN292" i="1"/>
  <c r="DN293" i="1"/>
  <c r="DN294" i="1"/>
  <c r="DN295" i="1"/>
  <c r="DN296" i="1"/>
  <c r="DN297" i="1"/>
  <c r="DN298" i="1"/>
  <c r="DN299" i="1"/>
  <c r="DN300" i="1"/>
  <c r="DN301" i="1"/>
  <c r="DN302" i="1"/>
  <c r="DN303" i="1"/>
  <c r="DN304" i="1"/>
  <c r="DN305" i="1"/>
  <c r="DN306" i="1"/>
  <c r="DN307" i="1"/>
  <c r="DN308" i="1"/>
  <c r="DN309" i="1"/>
  <c r="DN310" i="1"/>
  <c r="DN311" i="1"/>
  <c r="DN312" i="1"/>
  <c r="DN313" i="1"/>
  <c r="DN314" i="1"/>
  <c r="DN315" i="1"/>
  <c r="DN316" i="1"/>
  <c r="DN317" i="1"/>
  <c r="DN318" i="1"/>
  <c r="DN319" i="1"/>
  <c r="DN320" i="1"/>
  <c r="DN321" i="1"/>
  <c r="DN322" i="1"/>
  <c r="DN323" i="1"/>
  <c r="DN324" i="1"/>
  <c r="DN325" i="1"/>
  <c r="DN326" i="1"/>
  <c r="DN327" i="1"/>
  <c r="DN328" i="1"/>
  <c r="DN329" i="1"/>
  <c r="DN330" i="1"/>
  <c r="DN331" i="1"/>
  <c r="DN332" i="1"/>
  <c r="DN333" i="1"/>
  <c r="DN334" i="1"/>
  <c r="DN335" i="1"/>
  <c r="DN336" i="1"/>
  <c r="DN337" i="1"/>
  <c r="DN338" i="1"/>
  <c r="DN339" i="1"/>
  <c r="DN340" i="1"/>
  <c r="DN341" i="1"/>
  <c r="DN342" i="1"/>
  <c r="DN343" i="1"/>
  <c r="DN344" i="1"/>
  <c r="DN345" i="1"/>
  <c r="DN346" i="1"/>
  <c r="DN347" i="1"/>
  <c r="DN348" i="1"/>
  <c r="DN349" i="1"/>
  <c r="DN350" i="1"/>
  <c r="DK9" i="1"/>
  <c r="DK10" i="1"/>
  <c r="DK11" i="1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DK107" i="1"/>
  <c r="DK108" i="1"/>
  <c r="DK109" i="1"/>
  <c r="DK110" i="1"/>
  <c r="DK111" i="1"/>
  <c r="DK112" i="1"/>
  <c r="DK113" i="1"/>
  <c r="DK114" i="1"/>
  <c r="DK115" i="1"/>
  <c r="DK116" i="1"/>
  <c r="DK117" i="1"/>
  <c r="DK118" i="1"/>
  <c r="DK119" i="1"/>
  <c r="DK120" i="1"/>
  <c r="DK121" i="1"/>
  <c r="DK122" i="1"/>
  <c r="DK123" i="1"/>
  <c r="DK124" i="1"/>
  <c r="DK125" i="1"/>
  <c r="DK126" i="1"/>
  <c r="DK127" i="1"/>
  <c r="DK128" i="1"/>
  <c r="DK129" i="1"/>
  <c r="DK130" i="1"/>
  <c r="DK131" i="1"/>
  <c r="DK132" i="1"/>
  <c r="DK133" i="1"/>
  <c r="DK134" i="1"/>
  <c r="DK135" i="1"/>
  <c r="DK136" i="1"/>
  <c r="DK137" i="1"/>
  <c r="DK138" i="1"/>
  <c r="DK139" i="1"/>
  <c r="DK140" i="1"/>
  <c r="DK141" i="1"/>
  <c r="DK142" i="1"/>
  <c r="DK143" i="1"/>
  <c r="DK144" i="1"/>
  <c r="DK145" i="1"/>
  <c r="DK146" i="1"/>
  <c r="DK147" i="1"/>
  <c r="DK148" i="1"/>
  <c r="DK149" i="1"/>
  <c r="DK150" i="1"/>
  <c r="DK151" i="1"/>
  <c r="DK152" i="1"/>
  <c r="DK153" i="1"/>
  <c r="DK154" i="1"/>
  <c r="DK155" i="1"/>
  <c r="DK156" i="1"/>
  <c r="DK157" i="1"/>
  <c r="DK158" i="1"/>
  <c r="DK159" i="1"/>
  <c r="DK160" i="1"/>
  <c r="DK161" i="1"/>
  <c r="DK162" i="1"/>
  <c r="DK163" i="1"/>
  <c r="DK164" i="1"/>
  <c r="DK165" i="1"/>
  <c r="DK166" i="1"/>
  <c r="DK167" i="1"/>
  <c r="DK168" i="1"/>
  <c r="DK169" i="1"/>
  <c r="DK170" i="1"/>
  <c r="DK171" i="1"/>
  <c r="DK172" i="1"/>
  <c r="DK173" i="1"/>
  <c r="DK174" i="1"/>
  <c r="DK175" i="1"/>
  <c r="DK176" i="1"/>
  <c r="DK177" i="1"/>
  <c r="DK178" i="1"/>
  <c r="DK179" i="1"/>
  <c r="DK180" i="1"/>
  <c r="DK181" i="1"/>
  <c r="DK182" i="1"/>
  <c r="DK183" i="1"/>
  <c r="DK184" i="1"/>
  <c r="DK185" i="1"/>
  <c r="DK186" i="1"/>
  <c r="DK187" i="1"/>
  <c r="DK188" i="1"/>
  <c r="DK189" i="1"/>
  <c r="DK190" i="1"/>
  <c r="DK191" i="1"/>
  <c r="DK192" i="1"/>
  <c r="DK193" i="1"/>
  <c r="DK194" i="1"/>
  <c r="DK195" i="1"/>
  <c r="DK196" i="1"/>
  <c r="DK197" i="1"/>
  <c r="DK198" i="1"/>
  <c r="DK199" i="1"/>
  <c r="DK200" i="1"/>
  <c r="DK201" i="1"/>
  <c r="DK202" i="1"/>
  <c r="DK203" i="1"/>
  <c r="DK204" i="1"/>
  <c r="DK205" i="1"/>
  <c r="DK206" i="1"/>
  <c r="DK207" i="1"/>
  <c r="DK208" i="1"/>
  <c r="DK209" i="1"/>
  <c r="DK210" i="1"/>
  <c r="DK211" i="1"/>
  <c r="DK212" i="1"/>
  <c r="DK213" i="1"/>
  <c r="DK214" i="1"/>
  <c r="DK215" i="1"/>
  <c r="DK216" i="1"/>
  <c r="DK217" i="1"/>
  <c r="DK218" i="1"/>
  <c r="DK219" i="1"/>
  <c r="DK220" i="1"/>
  <c r="DK221" i="1"/>
  <c r="DK222" i="1"/>
  <c r="DK223" i="1"/>
  <c r="DK224" i="1"/>
  <c r="DK225" i="1"/>
  <c r="DK226" i="1"/>
  <c r="DK227" i="1"/>
  <c r="DK228" i="1"/>
  <c r="DK229" i="1"/>
  <c r="DK230" i="1"/>
  <c r="DK231" i="1"/>
  <c r="DK232" i="1"/>
  <c r="DK233" i="1"/>
  <c r="DK234" i="1"/>
  <c r="DK235" i="1"/>
  <c r="DK236" i="1"/>
  <c r="DK237" i="1"/>
  <c r="DK238" i="1"/>
  <c r="DK239" i="1"/>
  <c r="DK240" i="1"/>
  <c r="DK241" i="1"/>
  <c r="DK242" i="1"/>
  <c r="DK243" i="1"/>
  <c r="DK244" i="1"/>
  <c r="DK245" i="1"/>
  <c r="DK246" i="1"/>
  <c r="DK247" i="1"/>
  <c r="DK248" i="1"/>
  <c r="DK249" i="1"/>
  <c r="DK250" i="1"/>
  <c r="DK251" i="1"/>
  <c r="DK252" i="1"/>
  <c r="DK253" i="1"/>
  <c r="DK254" i="1"/>
  <c r="DK255" i="1"/>
  <c r="DK256" i="1"/>
  <c r="DK257" i="1"/>
  <c r="DK258" i="1"/>
  <c r="DK259" i="1"/>
  <c r="DK260" i="1"/>
  <c r="DK261" i="1"/>
  <c r="DK262" i="1"/>
  <c r="DK263" i="1"/>
  <c r="DK264" i="1"/>
  <c r="DK265" i="1"/>
  <c r="DK266" i="1"/>
  <c r="DK267" i="1"/>
  <c r="DK268" i="1"/>
  <c r="DK269" i="1"/>
  <c r="DK270" i="1"/>
  <c r="DK271" i="1"/>
  <c r="DK272" i="1"/>
  <c r="DK273" i="1"/>
  <c r="DK274" i="1"/>
  <c r="DK275" i="1"/>
  <c r="DK276" i="1"/>
  <c r="DK277" i="1"/>
  <c r="DK278" i="1"/>
  <c r="DK279" i="1"/>
  <c r="DK280" i="1"/>
  <c r="DK281" i="1"/>
  <c r="DK282" i="1"/>
  <c r="DK283" i="1"/>
  <c r="DK284" i="1"/>
  <c r="DK285" i="1"/>
  <c r="DK286" i="1"/>
  <c r="DK287" i="1"/>
  <c r="DK288" i="1"/>
  <c r="DK289" i="1"/>
  <c r="DK290" i="1"/>
  <c r="DK291" i="1"/>
  <c r="DK292" i="1"/>
  <c r="DK293" i="1"/>
  <c r="DK294" i="1"/>
  <c r="DK295" i="1"/>
  <c r="DK296" i="1"/>
  <c r="DK297" i="1"/>
  <c r="DK298" i="1"/>
  <c r="DK299" i="1"/>
  <c r="DK300" i="1"/>
  <c r="DK301" i="1"/>
  <c r="DK302" i="1"/>
  <c r="DK303" i="1"/>
  <c r="DK304" i="1"/>
  <c r="DK305" i="1"/>
  <c r="DK306" i="1"/>
  <c r="DK307" i="1"/>
  <c r="DK308" i="1"/>
  <c r="DK309" i="1"/>
  <c r="DK310" i="1"/>
  <c r="DK311" i="1"/>
  <c r="DK312" i="1"/>
  <c r="DK313" i="1"/>
  <c r="DK314" i="1"/>
  <c r="DK315" i="1"/>
  <c r="DK316" i="1"/>
  <c r="DK317" i="1"/>
  <c r="DK318" i="1"/>
  <c r="DK319" i="1"/>
  <c r="DK320" i="1"/>
  <c r="DK321" i="1"/>
  <c r="DK322" i="1"/>
  <c r="DK323" i="1"/>
  <c r="DK324" i="1"/>
  <c r="DK325" i="1"/>
  <c r="DK326" i="1"/>
  <c r="DK327" i="1"/>
  <c r="DK328" i="1"/>
  <c r="DK329" i="1"/>
  <c r="DK330" i="1"/>
  <c r="DK331" i="1"/>
  <c r="DK332" i="1"/>
  <c r="DK333" i="1"/>
  <c r="DK334" i="1"/>
  <c r="DK335" i="1"/>
  <c r="DK336" i="1"/>
  <c r="DK337" i="1"/>
  <c r="DK338" i="1"/>
  <c r="DK339" i="1"/>
  <c r="DK340" i="1"/>
  <c r="DK341" i="1"/>
  <c r="DK342" i="1"/>
  <c r="DK343" i="1"/>
  <c r="DK344" i="1"/>
  <c r="DK345" i="1"/>
  <c r="DK346" i="1"/>
  <c r="DK347" i="1"/>
  <c r="DK348" i="1"/>
  <c r="DK349" i="1"/>
  <c r="DK350" i="1"/>
  <c r="DI9" i="1"/>
  <c r="DI10" i="1"/>
  <c r="DI11" i="1"/>
  <c r="DI12" i="1"/>
  <c r="DI13" i="1"/>
  <c r="DI14" i="1"/>
  <c r="DI15" i="1"/>
  <c r="DI16" i="1"/>
  <c r="DI17" i="1"/>
  <c r="DI18" i="1"/>
  <c r="DI19" i="1"/>
  <c r="DI20" i="1"/>
  <c r="DI21" i="1"/>
  <c r="DI22" i="1"/>
  <c r="DI23" i="1"/>
  <c r="DI24" i="1"/>
  <c r="DI25" i="1"/>
  <c r="DI26" i="1"/>
  <c r="DI27" i="1"/>
  <c r="DI28" i="1"/>
  <c r="DI29" i="1"/>
  <c r="DI30" i="1"/>
  <c r="DI31" i="1"/>
  <c r="DI32" i="1"/>
  <c r="DI33" i="1"/>
  <c r="DI34" i="1"/>
  <c r="DI35" i="1"/>
  <c r="DI36" i="1"/>
  <c r="DI37" i="1"/>
  <c r="DI38" i="1"/>
  <c r="DI39" i="1"/>
  <c r="DI40" i="1"/>
  <c r="DI41" i="1"/>
  <c r="DI42" i="1"/>
  <c r="DI43" i="1"/>
  <c r="DI44" i="1"/>
  <c r="DI45" i="1"/>
  <c r="DI46" i="1"/>
  <c r="DI47" i="1"/>
  <c r="DI48" i="1"/>
  <c r="DI49" i="1"/>
  <c r="DI50" i="1"/>
  <c r="DI51" i="1"/>
  <c r="DI52" i="1"/>
  <c r="DI53" i="1"/>
  <c r="DI54" i="1"/>
  <c r="DI55" i="1"/>
  <c r="DI56" i="1"/>
  <c r="DI57" i="1"/>
  <c r="DI58" i="1"/>
  <c r="DI59" i="1"/>
  <c r="DI60" i="1"/>
  <c r="DI61" i="1"/>
  <c r="DI62" i="1"/>
  <c r="DI63" i="1"/>
  <c r="DI64" i="1"/>
  <c r="DI65" i="1"/>
  <c r="DI66" i="1"/>
  <c r="DI67" i="1"/>
  <c r="DI68" i="1"/>
  <c r="DI69" i="1"/>
  <c r="DI70" i="1"/>
  <c r="DI71" i="1"/>
  <c r="DI72" i="1"/>
  <c r="DI73" i="1"/>
  <c r="DI74" i="1"/>
  <c r="DI75" i="1"/>
  <c r="DI76" i="1"/>
  <c r="DI77" i="1"/>
  <c r="DI78" i="1"/>
  <c r="DI79" i="1"/>
  <c r="DI80" i="1"/>
  <c r="DI81" i="1"/>
  <c r="DI82" i="1"/>
  <c r="DI83" i="1"/>
  <c r="DI84" i="1"/>
  <c r="DI85" i="1"/>
  <c r="DI86" i="1"/>
  <c r="DI87" i="1"/>
  <c r="DI88" i="1"/>
  <c r="DI89" i="1"/>
  <c r="DI90" i="1"/>
  <c r="DI91" i="1"/>
  <c r="DI92" i="1"/>
  <c r="DI93" i="1"/>
  <c r="DI94" i="1"/>
  <c r="DI95" i="1"/>
  <c r="DI96" i="1"/>
  <c r="DI97" i="1"/>
  <c r="DI98" i="1"/>
  <c r="DI99" i="1"/>
  <c r="DI100" i="1"/>
  <c r="DI101" i="1"/>
  <c r="DI102" i="1"/>
  <c r="DI103" i="1"/>
  <c r="DI104" i="1"/>
  <c r="DI105" i="1"/>
  <c r="DI106" i="1"/>
  <c r="DI107" i="1"/>
  <c r="DI108" i="1"/>
  <c r="DI109" i="1"/>
  <c r="DI110" i="1"/>
  <c r="DI111" i="1"/>
  <c r="DI112" i="1"/>
  <c r="DI113" i="1"/>
  <c r="DI114" i="1"/>
  <c r="DI115" i="1"/>
  <c r="DI116" i="1"/>
  <c r="DI117" i="1"/>
  <c r="DI118" i="1"/>
  <c r="DI119" i="1"/>
  <c r="DI120" i="1"/>
  <c r="DI121" i="1"/>
  <c r="DI122" i="1"/>
  <c r="DI123" i="1"/>
  <c r="DI124" i="1"/>
  <c r="DI125" i="1"/>
  <c r="DI126" i="1"/>
  <c r="DI127" i="1"/>
  <c r="DI128" i="1"/>
  <c r="DI129" i="1"/>
  <c r="DI130" i="1"/>
  <c r="DI131" i="1"/>
  <c r="DI132" i="1"/>
  <c r="DI133" i="1"/>
  <c r="DI134" i="1"/>
  <c r="DI135" i="1"/>
  <c r="DI136" i="1"/>
  <c r="DI137" i="1"/>
  <c r="DI138" i="1"/>
  <c r="DI139" i="1"/>
  <c r="DI140" i="1"/>
  <c r="DI141" i="1"/>
  <c r="DI142" i="1"/>
  <c r="DI143" i="1"/>
  <c r="DI144" i="1"/>
  <c r="DI145" i="1"/>
  <c r="DI146" i="1"/>
  <c r="DI147" i="1"/>
  <c r="DI148" i="1"/>
  <c r="DI149" i="1"/>
  <c r="DI150" i="1"/>
  <c r="DI151" i="1"/>
  <c r="DI152" i="1"/>
  <c r="DI153" i="1"/>
  <c r="DI154" i="1"/>
  <c r="DI155" i="1"/>
  <c r="DI156" i="1"/>
  <c r="DI157" i="1"/>
  <c r="DI158" i="1"/>
  <c r="DI159" i="1"/>
  <c r="DI160" i="1"/>
  <c r="DI161" i="1"/>
  <c r="DI162" i="1"/>
  <c r="DI163" i="1"/>
  <c r="DI164" i="1"/>
  <c r="DI165" i="1"/>
  <c r="DI166" i="1"/>
  <c r="DI167" i="1"/>
  <c r="DI168" i="1"/>
  <c r="DI169" i="1"/>
  <c r="DI170" i="1"/>
  <c r="DI171" i="1"/>
  <c r="DI172" i="1"/>
  <c r="DI173" i="1"/>
  <c r="DI174" i="1"/>
  <c r="DI175" i="1"/>
  <c r="DI176" i="1"/>
  <c r="DI177" i="1"/>
  <c r="DI178" i="1"/>
  <c r="DI179" i="1"/>
  <c r="DI180" i="1"/>
  <c r="DI181" i="1"/>
  <c r="DI182" i="1"/>
  <c r="DI183" i="1"/>
  <c r="DI184" i="1"/>
  <c r="DI185" i="1"/>
  <c r="DI186" i="1"/>
  <c r="DI187" i="1"/>
  <c r="DI188" i="1"/>
  <c r="DI189" i="1"/>
  <c r="DI190" i="1"/>
  <c r="DI191" i="1"/>
  <c r="DI192" i="1"/>
  <c r="DI193" i="1"/>
  <c r="DI194" i="1"/>
  <c r="DI195" i="1"/>
  <c r="DI196" i="1"/>
  <c r="DI197" i="1"/>
  <c r="DI198" i="1"/>
  <c r="DI199" i="1"/>
  <c r="DI200" i="1"/>
  <c r="DI201" i="1"/>
  <c r="DI202" i="1"/>
  <c r="DI203" i="1"/>
  <c r="DI204" i="1"/>
  <c r="DI205" i="1"/>
  <c r="DI206" i="1"/>
  <c r="DI207" i="1"/>
  <c r="DI208" i="1"/>
  <c r="DI209" i="1"/>
  <c r="DI210" i="1"/>
  <c r="DI211" i="1"/>
  <c r="DI212" i="1"/>
  <c r="DI213" i="1"/>
  <c r="DI214" i="1"/>
  <c r="DI215" i="1"/>
  <c r="DI216" i="1"/>
  <c r="DI217" i="1"/>
  <c r="DI218" i="1"/>
  <c r="DI219" i="1"/>
  <c r="DI220" i="1"/>
  <c r="DI221" i="1"/>
  <c r="DI222" i="1"/>
  <c r="DI223" i="1"/>
  <c r="DI224" i="1"/>
  <c r="DI225" i="1"/>
  <c r="DI226" i="1"/>
  <c r="DI227" i="1"/>
  <c r="DI228" i="1"/>
  <c r="DI229" i="1"/>
  <c r="DI230" i="1"/>
  <c r="DI231" i="1"/>
  <c r="DI232" i="1"/>
  <c r="DI233" i="1"/>
  <c r="DI234" i="1"/>
  <c r="DI235" i="1"/>
  <c r="DI236" i="1"/>
  <c r="DI237" i="1"/>
  <c r="DI238" i="1"/>
  <c r="DI239" i="1"/>
  <c r="DI240" i="1"/>
  <c r="DI241" i="1"/>
  <c r="DI242" i="1"/>
  <c r="DI243" i="1"/>
  <c r="DI244" i="1"/>
  <c r="DI245" i="1"/>
  <c r="DI246" i="1"/>
  <c r="DI247" i="1"/>
  <c r="DI248" i="1"/>
  <c r="DI249" i="1"/>
  <c r="DI250" i="1"/>
  <c r="DI251" i="1"/>
  <c r="DI252" i="1"/>
  <c r="DI253" i="1"/>
  <c r="DI254" i="1"/>
  <c r="DI255" i="1"/>
  <c r="DI256" i="1"/>
  <c r="DI257" i="1"/>
  <c r="DI258" i="1"/>
  <c r="DI259" i="1"/>
  <c r="DI260" i="1"/>
  <c r="DI261" i="1"/>
  <c r="DI262" i="1"/>
  <c r="DI263" i="1"/>
  <c r="DI264" i="1"/>
  <c r="DI265" i="1"/>
  <c r="DI266" i="1"/>
  <c r="DI267" i="1"/>
  <c r="DI268" i="1"/>
  <c r="DI269" i="1"/>
  <c r="DI270" i="1"/>
  <c r="DI271" i="1"/>
  <c r="DI272" i="1"/>
  <c r="DI273" i="1"/>
  <c r="DI274" i="1"/>
  <c r="DI275" i="1"/>
  <c r="DI276" i="1"/>
  <c r="DI277" i="1"/>
  <c r="DI278" i="1"/>
  <c r="DI279" i="1"/>
  <c r="DI280" i="1"/>
  <c r="DI281" i="1"/>
  <c r="DI282" i="1"/>
  <c r="DI283" i="1"/>
  <c r="DI284" i="1"/>
  <c r="DI285" i="1"/>
  <c r="DI286" i="1"/>
  <c r="DI287" i="1"/>
  <c r="DI288" i="1"/>
  <c r="DI289" i="1"/>
  <c r="DI290" i="1"/>
  <c r="DI291" i="1"/>
  <c r="DI292" i="1"/>
  <c r="DI293" i="1"/>
  <c r="DI294" i="1"/>
  <c r="DI295" i="1"/>
  <c r="DI296" i="1"/>
  <c r="DI297" i="1"/>
  <c r="DI298" i="1"/>
  <c r="DI299" i="1"/>
  <c r="DI300" i="1"/>
  <c r="DI301" i="1"/>
  <c r="DI302" i="1"/>
  <c r="DI303" i="1"/>
  <c r="DI304" i="1"/>
  <c r="DI305" i="1"/>
  <c r="DI306" i="1"/>
  <c r="DI307" i="1"/>
  <c r="DI308" i="1"/>
  <c r="DI309" i="1"/>
  <c r="DI310" i="1"/>
  <c r="DI311" i="1"/>
  <c r="DI312" i="1"/>
  <c r="DI313" i="1"/>
  <c r="DI314" i="1"/>
  <c r="DI315" i="1"/>
  <c r="DI316" i="1"/>
  <c r="DI317" i="1"/>
  <c r="DI318" i="1"/>
  <c r="DI319" i="1"/>
  <c r="DI320" i="1"/>
  <c r="DI321" i="1"/>
  <c r="DI322" i="1"/>
  <c r="DI323" i="1"/>
  <c r="DI324" i="1"/>
  <c r="DI325" i="1"/>
  <c r="DI326" i="1"/>
  <c r="DI327" i="1"/>
  <c r="DI328" i="1"/>
  <c r="DI329" i="1"/>
  <c r="DI330" i="1"/>
  <c r="DI331" i="1"/>
  <c r="DI332" i="1"/>
  <c r="DI333" i="1"/>
  <c r="DI334" i="1"/>
  <c r="DI335" i="1"/>
  <c r="DI336" i="1"/>
  <c r="DI337" i="1"/>
  <c r="DI338" i="1"/>
  <c r="DI339" i="1"/>
  <c r="DI340" i="1"/>
  <c r="DI341" i="1"/>
  <c r="DI342" i="1"/>
  <c r="DI343" i="1"/>
  <c r="DI344" i="1"/>
  <c r="DI345" i="1"/>
  <c r="DI346" i="1"/>
  <c r="DI347" i="1"/>
  <c r="DI348" i="1"/>
  <c r="DI349" i="1"/>
  <c r="DI350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N8" i="1"/>
  <c r="DK8" i="1"/>
  <c r="DI8" i="1"/>
  <c r="DH8" i="1"/>
  <c r="DG5" i="1"/>
  <c r="DF5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EA350" i="1"/>
  <c r="EA349" i="1"/>
  <c r="EA348" i="1"/>
  <c r="EA347" i="1"/>
  <c r="EA346" i="1"/>
  <c r="EA345" i="1"/>
  <c r="EA344" i="1"/>
  <c r="EA343" i="1"/>
  <c r="EA342" i="1"/>
  <c r="EA341" i="1"/>
  <c r="EA340" i="1"/>
  <c r="EA339" i="1"/>
  <c r="EA338" i="1"/>
  <c r="EA337" i="1"/>
  <c r="EA336" i="1"/>
  <c r="EA335" i="1"/>
  <c r="EA334" i="1"/>
  <c r="EA333" i="1"/>
  <c r="EA332" i="1"/>
  <c r="EA331" i="1"/>
  <c r="EA330" i="1"/>
  <c r="EA329" i="1"/>
  <c r="EA328" i="1"/>
  <c r="EA327" i="1"/>
  <c r="EA326" i="1"/>
  <c r="EA325" i="1"/>
  <c r="EA324" i="1"/>
  <c r="EA323" i="1"/>
  <c r="EA322" i="1"/>
  <c r="EA321" i="1"/>
  <c r="EA320" i="1"/>
  <c r="EA319" i="1"/>
  <c r="EA318" i="1"/>
  <c r="EA317" i="1"/>
  <c r="EA316" i="1"/>
  <c r="EA315" i="1"/>
  <c r="EA314" i="1"/>
  <c r="EA313" i="1"/>
  <c r="EA312" i="1"/>
  <c r="EA311" i="1"/>
  <c r="EA310" i="1"/>
  <c r="EA309" i="1"/>
  <c r="EA308" i="1"/>
  <c r="EA307" i="1"/>
  <c r="EA306" i="1"/>
  <c r="EA305" i="1"/>
  <c r="EA304" i="1"/>
  <c r="EA303" i="1"/>
  <c r="EA302" i="1"/>
  <c r="EA301" i="1"/>
  <c r="EA300" i="1"/>
  <c r="EA299" i="1"/>
  <c r="EA298" i="1"/>
  <c r="EA297" i="1"/>
  <c r="EA296" i="1"/>
  <c r="EA295" i="1"/>
  <c r="EA294" i="1"/>
  <c r="EA293" i="1"/>
  <c r="EA292" i="1"/>
  <c r="EA291" i="1"/>
  <c r="EA290" i="1"/>
  <c r="EA289" i="1"/>
  <c r="EA288" i="1"/>
  <c r="EA287" i="1"/>
  <c r="EA286" i="1"/>
  <c r="EA285" i="1"/>
  <c r="EA284" i="1"/>
  <c r="EA283" i="1"/>
  <c r="EA282" i="1"/>
  <c r="EA281" i="1"/>
  <c r="EA280" i="1"/>
  <c r="EA279" i="1"/>
  <c r="EA278" i="1"/>
  <c r="EA277" i="1"/>
  <c r="EA276" i="1"/>
  <c r="EA275" i="1"/>
  <c r="EA274" i="1"/>
  <c r="EA273" i="1"/>
  <c r="EA272" i="1"/>
  <c r="EA271" i="1"/>
  <c r="EA270" i="1"/>
  <c r="EA269" i="1"/>
  <c r="EA268" i="1"/>
  <c r="EA267" i="1"/>
  <c r="EA266" i="1"/>
  <c r="EA265" i="1"/>
  <c r="EA264" i="1"/>
  <c r="EA263" i="1"/>
  <c r="EA262" i="1"/>
  <c r="EA261" i="1"/>
  <c r="EA260" i="1"/>
  <c r="EA259" i="1"/>
  <c r="EA258" i="1"/>
  <c r="EA257" i="1"/>
  <c r="EA256" i="1"/>
  <c r="EA255" i="1"/>
  <c r="EA254" i="1"/>
  <c r="EA253" i="1"/>
  <c r="EA252" i="1"/>
  <c r="EA251" i="1"/>
  <c r="EA250" i="1"/>
  <c r="EA249" i="1"/>
  <c r="EA248" i="1"/>
  <c r="EA247" i="1"/>
  <c r="EA246" i="1"/>
  <c r="EA245" i="1"/>
  <c r="EA244" i="1"/>
  <c r="EA243" i="1"/>
  <c r="EA242" i="1"/>
  <c r="EA241" i="1"/>
  <c r="EA240" i="1"/>
  <c r="EA239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EA226" i="1"/>
  <c r="EA225" i="1"/>
  <c r="EA224" i="1"/>
  <c r="EA223" i="1"/>
  <c r="EA222" i="1"/>
  <c r="EA221" i="1"/>
  <c r="EA220" i="1"/>
  <c r="EA219" i="1"/>
  <c r="EA218" i="1"/>
  <c r="EA217" i="1"/>
  <c r="EA216" i="1"/>
  <c r="EA215" i="1"/>
  <c r="EA214" i="1"/>
  <c r="EA213" i="1"/>
  <c r="EA212" i="1"/>
  <c r="EA211" i="1"/>
  <c r="EA210" i="1"/>
  <c r="EA209" i="1"/>
  <c r="EA208" i="1"/>
  <c r="EA207" i="1"/>
  <c r="EA206" i="1"/>
  <c r="EA205" i="1"/>
  <c r="EA204" i="1"/>
  <c r="EA203" i="1"/>
  <c r="EA202" i="1"/>
  <c r="EA201" i="1"/>
  <c r="EA200" i="1"/>
  <c r="EA199" i="1"/>
  <c r="EA198" i="1"/>
  <c r="EA197" i="1"/>
  <c r="EA196" i="1"/>
  <c r="EA195" i="1"/>
  <c r="EA194" i="1"/>
  <c r="EA193" i="1"/>
  <c r="EA192" i="1"/>
  <c r="EA191" i="1"/>
  <c r="EA190" i="1"/>
  <c r="EA189" i="1"/>
  <c r="EA188" i="1"/>
  <c r="EA187" i="1"/>
  <c r="EA186" i="1"/>
  <c r="EA185" i="1"/>
  <c r="EA184" i="1"/>
  <c r="EA183" i="1"/>
  <c r="EA182" i="1"/>
  <c r="EA181" i="1"/>
  <c r="EA180" i="1"/>
  <c r="EA179" i="1"/>
  <c r="EA178" i="1"/>
  <c r="EA177" i="1"/>
  <c r="EA176" i="1"/>
  <c r="EA175" i="1"/>
  <c r="EA174" i="1"/>
  <c r="EA173" i="1"/>
  <c r="EA172" i="1"/>
  <c r="EA171" i="1"/>
  <c r="EA170" i="1"/>
  <c r="EA169" i="1"/>
  <c r="EA168" i="1"/>
  <c r="EA167" i="1"/>
  <c r="EA166" i="1"/>
  <c r="EA165" i="1"/>
  <c r="EA164" i="1"/>
  <c r="EA163" i="1"/>
  <c r="EA162" i="1"/>
  <c r="EA161" i="1"/>
  <c r="EA160" i="1"/>
  <c r="EA159" i="1"/>
  <c r="EA158" i="1"/>
  <c r="EA157" i="1"/>
  <c r="EA156" i="1"/>
  <c r="EA155" i="1"/>
  <c r="EA154" i="1"/>
  <c r="EA153" i="1"/>
  <c r="EA152" i="1"/>
  <c r="EA151" i="1"/>
  <c r="EA150" i="1"/>
  <c r="EA149" i="1"/>
  <c r="EA148" i="1"/>
  <c r="EA147" i="1"/>
  <c r="EA146" i="1"/>
  <c r="EA145" i="1"/>
  <c r="EA144" i="1"/>
  <c r="EA143" i="1"/>
  <c r="EA142" i="1"/>
  <c r="EA141" i="1"/>
  <c r="EA140" i="1"/>
  <c r="EA139" i="1"/>
  <c r="EA138" i="1"/>
  <c r="EA137" i="1"/>
  <c r="EA136" i="1"/>
  <c r="EA135" i="1"/>
  <c r="EA134" i="1"/>
  <c r="EA133" i="1"/>
  <c r="EA132" i="1"/>
  <c r="EA131" i="1"/>
  <c r="EA130" i="1"/>
  <c r="EA129" i="1"/>
  <c r="EA128" i="1"/>
  <c r="EA127" i="1"/>
  <c r="EA126" i="1"/>
  <c r="EA125" i="1"/>
  <c r="EA124" i="1"/>
  <c r="EA123" i="1"/>
  <c r="EA122" i="1"/>
  <c r="EA121" i="1"/>
  <c r="EA120" i="1"/>
  <c r="EA119" i="1"/>
  <c r="EA118" i="1"/>
  <c r="EA117" i="1"/>
  <c r="EA116" i="1"/>
  <c r="EA115" i="1"/>
  <c r="EA114" i="1"/>
  <c r="EA113" i="1"/>
  <c r="EA112" i="1"/>
  <c r="EA111" i="1"/>
  <c r="EA110" i="1"/>
  <c r="EA109" i="1"/>
  <c r="EA108" i="1"/>
  <c r="EA107" i="1"/>
  <c r="EA106" i="1"/>
  <c r="EA105" i="1"/>
  <c r="EA104" i="1"/>
  <c r="EA103" i="1"/>
  <c r="EA102" i="1"/>
  <c r="EA101" i="1"/>
  <c r="EA100" i="1"/>
  <c r="EA99" i="1"/>
  <c r="EA98" i="1"/>
  <c r="EA97" i="1"/>
  <c r="EA96" i="1"/>
  <c r="EA95" i="1"/>
  <c r="EA94" i="1"/>
  <c r="EA93" i="1"/>
  <c r="EA92" i="1"/>
  <c r="EA91" i="1"/>
  <c r="EA90" i="1"/>
  <c r="EA89" i="1"/>
  <c r="EA88" i="1"/>
  <c r="EA87" i="1"/>
  <c r="EA86" i="1"/>
  <c r="EA85" i="1"/>
  <c r="EA84" i="1"/>
  <c r="EA83" i="1"/>
  <c r="EA82" i="1"/>
  <c r="EA81" i="1"/>
  <c r="EA80" i="1"/>
  <c r="EA79" i="1"/>
  <c r="EA78" i="1"/>
  <c r="EA77" i="1"/>
  <c r="EA76" i="1"/>
  <c r="EA75" i="1"/>
  <c r="EA74" i="1"/>
  <c r="EA73" i="1"/>
  <c r="EA72" i="1"/>
  <c r="EA71" i="1"/>
  <c r="EA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EA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EA44" i="1"/>
  <c r="EA43" i="1"/>
  <c r="EA42" i="1"/>
  <c r="EA41" i="1"/>
  <c r="EA40" i="1"/>
  <c r="EA39" i="1"/>
  <c r="EA38" i="1"/>
  <c r="EA37" i="1"/>
  <c r="EA36" i="1"/>
  <c r="EA35" i="1"/>
  <c r="EA34" i="1"/>
  <c r="EA33" i="1"/>
  <c r="EA32" i="1"/>
  <c r="EA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EA18" i="1"/>
  <c r="EA17" i="1"/>
  <c r="EA16" i="1"/>
  <c r="EA15" i="1"/>
  <c r="EA14" i="1"/>
  <c r="EA13" i="1"/>
  <c r="EA12" i="1"/>
  <c r="EA11" i="1"/>
  <c r="EA10" i="1"/>
  <c r="EA9" i="1"/>
  <c r="DZ5" i="1"/>
  <c r="DY5" i="1"/>
  <c r="DX5" i="1"/>
  <c r="DW5" i="1"/>
  <c r="DV5" i="1"/>
  <c r="DU5" i="1"/>
  <c r="DT5" i="1"/>
  <c r="DS5" i="1"/>
  <c r="DR5" i="1"/>
  <c r="DQ5" i="1"/>
  <c r="DP5" i="1"/>
  <c r="DO5" i="1"/>
  <c r="DM143" i="1" l="1"/>
  <c r="EB12" i="1"/>
  <c r="EB24" i="1"/>
  <c r="EB36" i="1"/>
  <c r="EB48" i="1"/>
  <c r="EB60" i="1"/>
  <c r="EB72" i="1"/>
  <c r="EB84" i="1"/>
  <c r="EB95" i="1"/>
  <c r="EB107" i="1"/>
  <c r="EB131" i="1"/>
  <c r="EB154" i="1"/>
  <c r="EB166" i="1"/>
  <c r="EB178" i="1"/>
  <c r="EB190" i="1"/>
  <c r="EB202" i="1"/>
  <c r="EB214" i="1"/>
  <c r="EB226" i="1"/>
  <c r="EB238" i="1"/>
  <c r="EB250" i="1"/>
  <c r="EB262" i="1"/>
  <c r="EB274" i="1"/>
  <c r="EB286" i="1"/>
  <c r="EB298" i="1"/>
  <c r="EB310" i="1"/>
  <c r="EB322" i="1"/>
  <c r="EB334" i="1"/>
  <c r="EB346" i="1"/>
  <c r="EB142" i="1"/>
  <c r="DM130" i="1"/>
  <c r="DM106" i="1"/>
  <c r="DM59" i="1"/>
  <c r="DM251" i="1"/>
  <c r="DM239" i="1"/>
  <c r="DL81" i="1"/>
  <c r="DL57" i="1"/>
  <c r="EB17" i="1"/>
  <c r="EB29" i="1"/>
  <c r="EB41" i="1"/>
  <c r="EB53" i="1"/>
  <c r="EB65" i="1"/>
  <c r="EB77" i="1"/>
  <c r="EB88" i="1"/>
  <c r="EB124" i="1"/>
  <c r="EB136" i="1"/>
  <c r="EB147" i="1"/>
  <c r="EB195" i="1"/>
  <c r="EB207" i="1"/>
  <c r="EB219" i="1"/>
  <c r="EB119" i="1"/>
  <c r="EB112" i="1"/>
  <c r="EB100" i="1"/>
  <c r="DL337" i="1"/>
  <c r="DL217" i="1"/>
  <c r="DL193" i="1"/>
  <c r="DL98" i="1"/>
  <c r="DL144" i="1"/>
  <c r="DL282" i="1"/>
  <c r="DL210" i="1"/>
  <c r="DL138" i="1"/>
  <c r="DL80" i="1"/>
  <c r="DL20" i="1"/>
  <c r="DL288" i="1"/>
  <c r="DL121" i="1"/>
  <c r="DL306" i="1"/>
  <c r="DL234" i="1"/>
  <c r="DL91" i="1"/>
  <c r="DL56" i="1"/>
  <c r="DL44" i="1"/>
  <c r="DM153" i="1"/>
  <c r="DL336" i="1"/>
  <c r="DL264" i="1"/>
  <c r="DL240" i="1"/>
  <c r="DL216" i="1"/>
  <c r="DL192" i="1"/>
  <c r="DL97" i="1"/>
  <c r="DL330" i="1"/>
  <c r="DL258" i="1"/>
  <c r="DL186" i="1"/>
  <c r="DL162" i="1"/>
  <c r="DL115" i="1"/>
  <c r="DL68" i="1"/>
  <c r="DL32" i="1"/>
  <c r="DM343" i="1"/>
  <c r="DM331" i="1"/>
  <c r="DM319" i="1"/>
  <c r="DM307" i="1"/>
  <c r="DM295" i="1"/>
  <c r="DM283" i="1"/>
  <c r="DM271" i="1"/>
  <c r="DM259" i="1"/>
  <c r="DM247" i="1"/>
  <c r="DM235" i="1"/>
  <c r="DM223" i="1"/>
  <c r="DM211" i="1"/>
  <c r="DM199" i="1"/>
  <c r="DM187" i="1"/>
  <c r="DM175" i="1"/>
  <c r="DM163" i="1"/>
  <c r="DM151" i="1"/>
  <c r="DM139" i="1"/>
  <c r="DM128" i="1"/>
  <c r="DM116" i="1"/>
  <c r="DM104" i="1"/>
  <c r="DM92" i="1"/>
  <c r="DL347" i="1"/>
  <c r="DL335" i="1"/>
  <c r="DL323" i="1"/>
  <c r="DL311" i="1"/>
  <c r="DL299" i="1"/>
  <c r="DL287" i="1"/>
  <c r="DL275" i="1"/>
  <c r="DL263" i="1"/>
  <c r="DL251" i="1"/>
  <c r="DL239" i="1"/>
  <c r="DL227" i="1"/>
  <c r="DL215" i="1"/>
  <c r="DL203" i="1"/>
  <c r="DL191" i="1"/>
  <c r="DL167" i="1"/>
  <c r="DL155" i="1"/>
  <c r="DL143" i="1"/>
  <c r="DL132" i="1"/>
  <c r="DM69" i="1"/>
  <c r="DM45" i="1"/>
  <c r="DM21" i="1"/>
  <c r="DL179" i="1"/>
  <c r="DL120" i="1"/>
  <c r="DL96" i="1"/>
  <c r="DL346" i="1"/>
  <c r="DL334" i="1"/>
  <c r="DL310" i="1"/>
  <c r="DL298" i="1"/>
  <c r="DL274" i="1"/>
  <c r="DL262" i="1"/>
  <c r="DL238" i="1"/>
  <c r="DL226" i="1"/>
  <c r="DL202" i="1"/>
  <c r="DL190" i="1"/>
  <c r="DL166" i="1"/>
  <c r="DL154" i="1"/>
  <c r="DL131" i="1"/>
  <c r="DL119" i="1"/>
  <c r="DL95" i="1"/>
  <c r="DL345" i="1"/>
  <c r="DL333" i="1"/>
  <c r="DL309" i="1"/>
  <c r="DL297" i="1"/>
  <c r="DL273" i="1"/>
  <c r="DL249" i="1"/>
  <c r="DL237" i="1"/>
  <c r="DL213" i="1"/>
  <c r="DL201" i="1"/>
  <c r="DL177" i="1"/>
  <c r="DL165" i="1"/>
  <c r="DL141" i="1"/>
  <c r="DL118" i="1"/>
  <c r="DL94" i="1"/>
  <c r="DM323" i="1"/>
  <c r="DM311" i="1"/>
  <c r="DM203" i="1"/>
  <c r="DM346" i="1"/>
  <c r="DM334" i="1"/>
  <c r="DM322" i="1"/>
  <c r="DM310" i="1"/>
  <c r="DM286" i="1"/>
  <c r="DM262" i="1"/>
  <c r="DM250" i="1"/>
  <c r="DM238" i="1"/>
  <c r="DM214" i="1"/>
  <c r="DM202" i="1"/>
  <c r="DM190" i="1"/>
  <c r="DM178" i="1"/>
  <c r="DM166" i="1"/>
  <c r="DM142" i="1"/>
  <c r="DM131" i="1"/>
  <c r="DM119" i="1"/>
  <c r="DM107" i="1"/>
  <c r="DM95" i="1"/>
  <c r="DL349" i="1"/>
  <c r="DL325" i="1"/>
  <c r="DL313" i="1"/>
  <c r="DL301" i="1"/>
  <c r="DL289" i="1"/>
  <c r="DL277" i="1"/>
  <c r="DL253" i="1"/>
  <c r="DL241" i="1"/>
  <c r="DL229" i="1"/>
  <c r="DL205" i="1"/>
  <c r="DL181" i="1"/>
  <c r="DL169" i="1"/>
  <c r="DL157" i="1"/>
  <c r="DL145" i="1"/>
  <c r="DL134" i="1"/>
  <c r="DL110" i="1"/>
  <c r="DL87" i="1"/>
  <c r="DL75" i="1"/>
  <c r="DL63" i="1"/>
  <c r="DL51" i="1"/>
  <c r="DL39" i="1"/>
  <c r="DL27" i="1"/>
  <c r="DL15" i="1"/>
  <c r="DM345" i="1"/>
  <c r="DM321" i="1"/>
  <c r="DM297" i="1"/>
  <c r="DM249" i="1"/>
  <c r="DM225" i="1"/>
  <c r="DM201" i="1"/>
  <c r="DM177" i="1"/>
  <c r="DM35" i="1"/>
  <c r="DL108" i="1"/>
  <c r="DL322" i="1"/>
  <c r="DL286" i="1"/>
  <c r="DL250" i="1"/>
  <c r="DL214" i="1"/>
  <c r="DL178" i="1"/>
  <c r="DL142" i="1"/>
  <c r="DL107" i="1"/>
  <c r="DL321" i="1"/>
  <c r="DL285" i="1"/>
  <c r="DL261" i="1"/>
  <c r="DL225" i="1"/>
  <c r="DL189" i="1"/>
  <c r="DL153" i="1"/>
  <c r="DL130" i="1"/>
  <c r="DL106" i="1"/>
  <c r="DM204" i="1"/>
  <c r="DM263" i="1"/>
  <c r="DM215" i="1"/>
  <c r="DM96" i="1"/>
  <c r="DM226" i="1"/>
  <c r="EB11" i="1"/>
  <c r="EB23" i="1"/>
  <c r="EB35" i="1"/>
  <c r="EB47" i="1"/>
  <c r="EB59" i="1"/>
  <c r="EB71" i="1"/>
  <c r="EB83" i="1"/>
  <c r="EB94" i="1"/>
  <c r="EB106" i="1"/>
  <c r="EB118" i="1"/>
  <c r="EB130" i="1"/>
  <c r="EB141" i="1"/>
  <c r="EB153" i="1"/>
  <c r="EB165" i="1"/>
  <c r="EB177" i="1"/>
  <c r="EB189" i="1"/>
  <c r="EB201" i="1"/>
  <c r="EB213" i="1"/>
  <c r="EB225" i="1"/>
  <c r="EB237" i="1"/>
  <c r="EB249" i="1"/>
  <c r="EB261" i="1"/>
  <c r="EB273" i="1"/>
  <c r="EB285" i="1"/>
  <c r="EB297" i="1"/>
  <c r="EB309" i="1"/>
  <c r="EB321" i="1"/>
  <c r="EB333" i="1"/>
  <c r="EB345" i="1"/>
  <c r="DM340" i="1"/>
  <c r="DM316" i="1"/>
  <c r="DM304" i="1"/>
  <c r="DM292" i="1"/>
  <c r="DM268" i="1"/>
  <c r="DM256" i="1"/>
  <c r="DM244" i="1"/>
  <c r="DM208" i="1"/>
  <c r="DM196" i="1"/>
  <c r="DM184" i="1"/>
  <c r="DM172" i="1"/>
  <c r="DM160" i="1"/>
  <c r="DM148" i="1"/>
  <c r="DM137" i="1"/>
  <c r="DM125" i="1"/>
  <c r="DM113" i="1"/>
  <c r="DM101" i="1"/>
  <c r="DM89" i="1"/>
  <c r="EB171" i="1"/>
  <c r="DM8" i="1"/>
  <c r="DL320" i="1"/>
  <c r="DL296" i="1"/>
  <c r="DL260" i="1"/>
  <c r="DL236" i="1"/>
  <c r="DL200" i="1"/>
  <c r="DL152" i="1"/>
  <c r="DL117" i="1"/>
  <c r="EB10" i="1"/>
  <c r="EB58" i="1"/>
  <c r="EB105" i="1"/>
  <c r="EB140" i="1"/>
  <c r="EB176" i="1"/>
  <c r="EB212" i="1"/>
  <c r="EB248" i="1"/>
  <c r="EB272" i="1"/>
  <c r="EB308" i="1"/>
  <c r="DL348" i="1"/>
  <c r="DL300" i="1"/>
  <c r="DL252" i="1"/>
  <c r="DL204" i="1"/>
  <c r="DL180" i="1"/>
  <c r="DL133" i="1"/>
  <c r="DL86" i="1"/>
  <c r="DL62" i="1"/>
  <c r="DL38" i="1"/>
  <c r="DL26" i="1"/>
  <c r="DL14" i="1"/>
  <c r="DM252" i="1"/>
  <c r="DL129" i="1"/>
  <c r="DM179" i="1"/>
  <c r="DM155" i="1"/>
  <c r="DM232" i="1"/>
  <c r="DL344" i="1"/>
  <c r="DL308" i="1"/>
  <c r="DL284" i="1"/>
  <c r="DL248" i="1"/>
  <c r="DL212" i="1"/>
  <c r="DL188" i="1"/>
  <c r="DL164" i="1"/>
  <c r="DL140" i="1"/>
  <c r="DL105" i="1"/>
  <c r="EB22" i="1"/>
  <c r="EB82" i="1"/>
  <c r="EB129" i="1"/>
  <c r="EB188" i="1"/>
  <c r="EB236" i="1"/>
  <c r="EB284" i="1"/>
  <c r="EB332" i="1"/>
  <c r="DM298" i="1"/>
  <c r="DM342" i="1"/>
  <c r="DM330" i="1"/>
  <c r="DM318" i="1"/>
  <c r="DM306" i="1"/>
  <c r="DM294" i="1"/>
  <c r="DM282" i="1"/>
  <c r="DM270" i="1"/>
  <c r="DM258" i="1"/>
  <c r="DM246" i="1"/>
  <c r="DM234" i="1"/>
  <c r="DM222" i="1"/>
  <c r="DM210" i="1"/>
  <c r="DM198" i="1"/>
  <c r="DM186" i="1"/>
  <c r="DM174" i="1"/>
  <c r="DM162" i="1"/>
  <c r="DM150" i="1"/>
  <c r="DM138" i="1"/>
  <c r="DM127" i="1"/>
  <c r="DM115" i="1"/>
  <c r="DM103" i="1"/>
  <c r="DM91" i="1"/>
  <c r="DM328" i="1"/>
  <c r="DM280" i="1"/>
  <c r="DM220" i="1"/>
  <c r="EB159" i="1"/>
  <c r="EB183" i="1"/>
  <c r="DL332" i="1"/>
  <c r="DL272" i="1"/>
  <c r="DL224" i="1"/>
  <c r="DL176" i="1"/>
  <c r="DL93" i="1"/>
  <c r="EB34" i="1"/>
  <c r="EB46" i="1"/>
  <c r="EB70" i="1"/>
  <c r="EB93" i="1"/>
  <c r="EB117" i="1"/>
  <c r="EB152" i="1"/>
  <c r="EB164" i="1"/>
  <c r="EB200" i="1"/>
  <c r="EB224" i="1"/>
  <c r="EB260" i="1"/>
  <c r="EB296" i="1"/>
  <c r="EB320" i="1"/>
  <c r="EB344" i="1"/>
  <c r="DM274" i="1"/>
  <c r="DM154" i="1"/>
  <c r="DM273" i="1"/>
  <c r="DL265" i="1"/>
  <c r="DL122" i="1"/>
  <c r="DM341" i="1"/>
  <c r="DM329" i="1"/>
  <c r="DM317" i="1"/>
  <c r="DM305" i="1"/>
  <c r="DM293" i="1"/>
  <c r="DM281" i="1"/>
  <c r="DM269" i="1"/>
  <c r="DM257" i="1"/>
  <c r="DM245" i="1"/>
  <c r="DM233" i="1"/>
  <c r="DM221" i="1"/>
  <c r="DM209" i="1"/>
  <c r="DM197" i="1"/>
  <c r="DM185" i="1"/>
  <c r="DM173" i="1"/>
  <c r="DM161" i="1"/>
  <c r="DM149" i="1"/>
  <c r="DM126" i="1"/>
  <c r="DM114" i="1"/>
  <c r="DM102" i="1"/>
  <c r="DM90" i="1"/>
  <c r="EB233" i="1"/>
  <c r="EB281" i="1"/>
  <c r="DL294" i="1"/>
  <c r="DL341" i="1"/>
  <c r="DL305" i="1"/>
  <c r="DL281" i="1"/>
  <c r="DL257" i="1"/>
  <c r="DL221" i="1"/>
  <c r="DL185" i="1"/>
  <c r="DL161" i="1"/>
  <c r="DL102" i="1"/>
  <c r="DL90" i="1"/>
  <c r="DM312" i="1"/>
  <c r="DM288" i="1"/>
  <c r="DM264" i="1"/>
  <c r="DM240" i="1"/>
  <c r="DM228" i="1"/>
  <c r="DM192" i="1"/>
  <c r="DM168" i="1"/>
  <c r="DM97" i="1"/>
  <c r="DL340" i="1"/>
  <c r="DL316" i="1"/>
  <c r="DL292" i="1"/>
  <c r="DL256" i="1"/>
  <c r="DL232" i="1"/>
  <c r="DL196" i="1"/>
  <c r="DL172" i="1"/>
  <c r="DL137" i="1"/>
  <c r="DL113" i="1"/>
  <c r="DM347" i="1"/>
  <c r="DM191" i="1"/>
  <c r="DM120" i="1"/>
  <c r="DL327" i="1"/>
  <c r="DL291" i="1"/>
  <c r="DL255" i="1"/>
  <c r="DL207" i="1"/>
  <c r="DL183" i="1"/>
  <c r="DL147" i="1"/>
  <c r="DL112" i="1"/>
  <c r="DL168" i="1"/>
  <c r="EB257" i="1"/>
  <c r="EB305" i="1"/>
  <c r="EB341" i="1"/>
  <c r="DL318" i="1"/>
  <c r="DL246" i="1"/>
  <c r="DL174" i="1"/>
  <c r="DL103" i="1"/>
  <c r="DL317" i="1"/>
  <c r="DL245" i="1"/>
  <c r="DL197" i="1"/>
  <c r="DL126" i="1"/>
  <c r="DM336" i="1"/>
  <c r="DM216" i="1"/>
  <c r="DM144" i="1"/>
  <c r="DM121" i="1"/>
  <c r="DM50" i="1"/>
  <c r="DL304" i="1"/>
  <c r="DL268" i="1"/>
  <c r="DL244" i="1"/>
  <c r="DL208" i="1"/>
  <c r="DL184" i="1"/>
  <c r="DL148" i="1"/>
  <c r="DL125" i="1"/>
  <c r="DL101" i="1"/>
  <c r="DM299" i="1"/>
  <c r="DM275" i="1"/>
  <c r="DM167" i="1"/>
  <c r="DM108" i="1"/>
  <c r="DL339" i="1"/>
  <c r="DL303" i="1"/>
  <c r="DL279" i="1"/>
  <c r="DL267" i="1"/>
  <c r="DL243" i="1"/>
  <c r="DL231" i="1"/>
  <c r="DL219" i="1"/>
  <c r="DL195" i="1"/>
  <c r="DL159" i="1"/>
  <c r="DL136" i="1"/>
  <c r="DL124" i="1"/>
  <c r="DL100" i="1"/>
  <c r="DL312" i="1"/>
  <c r="DL83" i="1"/>
  <c r="DL59" i="1"/>
  <c r="DL35" i="1"/>
  <c r="DL11" i="1"/>
  <c r="EB245" i="1"/>
  <c r="EB269" i="1"/>
  <c r="EB293" i="1"/>
  <c r="EB317" i="1"/>
  <c r="EB329" i="1"/>
  <c r="DL8" i="1"/>
  <c r="DL342" i="1"/>
  <c r="DL270" i="1"/>
  <c r="DL222" i="1"/>
  <c r="DL198" i="1"/>
  <c r="DL150" i="1"/>
  <c r="DL127" i="1"/>
  <c r="DL329" i="1"/>
  <c r="DL293" i="1"/>
  <c r="DL269" i="1"/>
  <c r="DL233" i="1"/>
  <c r="DL209" i="1"/>
  <c r="DL173" i="1"/>
  <c r="DL149" i="1"/>
  <c r="DL114" i="1"/>
  <c r="DM324" i="1"/>
  <c r="DM276" i="1"/>
  <c r="DM156" i="1"/>
  <c r="DM109" i="1"/>
  <c r="DM74" i="1"/>
  <c r="DL328" i="1"/>
  <c r="DL280" i="1"/>
  <c r="DL220" i="1"/>
  <c r="DL160" i="1"/>
  <c r="DL89" i="1"/>
  <c r="DM335" i="1"/>
  <c r="DM287" i="1"/>
  <c r="DM227" i="1"/>
  <c r="DM132" i="1"/>
  <c r="DL315" i="1"/>
  <c r="DL171" i="1"/>
  <c r="DL82" i="1"/>
  <c r="DL70" i="1"/>
  <c r="DL58" i="1"/>
  <c r="DL46" i="1"/>
  <c r="DL34" i="1"/>
  <c r="DL22" i="1"/>
  <c r="DL10" i="1"/>
  <c r="DM81" i="1"/>
  <c r="DL307" i="1"/>
  <c r="DL116" i="1"/>
  <c r="DM133" i="1"/>
  <c r="DM57" i="1"/>
  <c r="DM350" i="1"/>
  <c r="DM338" i="1"/>
  <c r="DM326" i="1"/>
  <c r="DM314" i="1"/>
  <c r="DM302" i="1"/>
  <c r="DM290" i="1"/>
  <c r="DM278" i="1"/>
  <c r="DM266" i="1"/>
  <c r="DM254" i="1"/>
  <c r="DM242" i="1"/>
  <c r="DM230" i="1"/>
  <c r="DM218" i="1"/>
  <c r="DM206" i="1"/>
  <c r="DM194" i="1"/>
  <c r="DM182" i="1"/>
  <c r="DM170" i="1"/>
  <c r="DM158" i="1"/>
  <c r="DM146" i="1"/>
  <c r="DM135" i="1"/>
  <c r="DM123" i="1"/>
  <c r="DM111" i="1"/>
  <c r="DM99" i="1"/>
  <c r="DM76" i="1"/>
  <c r="DM64" i="1"/>
  <c r="DM52" i="1"/>
  <c r="DM40" i="1"/>
  <c r="DM28" i="1"/>
  <c r="DM16" i="1"/>
  <c r="DL350" i="1"/>
  <c r="DL326" i="1"/>
  <c r="DL302" i="1"/>
  <c r="DL278" i="1"/>
  <c r="DL254" i="1"/>
  <c r="DL230" i="1"/>
  <c r="DL206" i="1"/>
  <c r="DL182" i="1"/>
  <c r="DL158" i="1"/>
  <c r="DL135" i="1"/>
  <c r="DL111" i="1"/>
  <c r="DM348" i="1"/>
  <c r="DM300" i="1"/>
  <c r="DM180" i="1"/>
  <c r="DL33" i="1"/>
  <c r="DM33" i="1"/>
  <c r="DL9" i="1"/>
  <c r="DM9" i="1"/>
  <c r="DL331" i="1"/>
  <c r="DL235" i="1"/>
  <c r="DL163" i="1"/>
  <c r="DL324" i="1"/>
  <c r="DL276" i="1"/>
  <c r="DL228" i="1"/>
  <c r="DL109" i="1"/>
  <c r="DL61" i="1"/>
  <c r="DL25" i="1"/>
  <c r="DL211" i="1"/>
  <c r="EB263" i="1"/>
  <c r="EB323" i="1"/>
  <c r="DL343" i="1"/>
  <c r="DL319" i="1"/>
  <c r="DL295" i="1"/>
  <c r="DL271" i="1"/>
  <c r="DL247" i="1"/>
  <c r="DL223" i="1"/>
  <c r="DL199" i="1"/>
  <c r="DL175" i="1"/>
  <c r="DL151" i="1"/>
  <c r="DL128" i="1"/>
  <c r="DL104" i="1"/>
  <c r="DJ5" i="1"/>
  <c r="DL283" i="1"/>
  <c r="DL259" i="1"/>
  <c r="DL187" i="1"/>
  <c r="DL139" i="1"/>
  <c r="DL92" i="1"/>
  <c r="DL156" i="1"/>
  <c r="DL85" i="1"/>
  <c r="DM73" i="1"/>
  <c r="DM49" i="1"/>
  <c r="DL37" i="1"/>
  <c r="DL13" i="1"/>
  <c r="EB227" i="1"/>
  <c r="EB251" i="1"/>
  <c r="EB275" i="1"/>
  <c r="EB287" i="1"/>
  <c r="EB299" i="1"/>
  <c r="EB311" i="1"/>
  <c r="EB335" i="1"/>
  <c r="EB347" i="1"/>
  <c r="DM333" i="1"/>
  <c r="DM309" i="1"/>
  <c r="DM285" i="1"/>
  <c r="DM261" i="1"/>
  <c r="DM237" i="1"/>
  <c r="DM213" i="1"/>
  <c r="DM189" i="1"/>
  <c r="DM165" i="1"/>
  <c r="DM141" i="1"/>
  <c r="DM118" i="1"/>
  <c r="DM94" i="1"/>
  <c r="EB239" i="1"/>
  <c r="DL338" i="1"/>
  <c r="DL314" i="1"/>
  <c r="DL290" i="1"/>
  <c r="DL266" i="1"/>
  <c r="DL242" i="1"/>
  <c r="DL218" i="1"/>
  <c r="DL194" i="1"/>
  <c r="DL170" i="1"/>
  <c r="DL146" i="1"/>
  <c r="DL123" i="1"/>
  <c r="DL99" i="1"/>
  <c r="DM339" i="1"/>
  <c r="DM303" i="1"/>
  <c r="DM267" i="1"/>
  <c r="DM243" i="1"/>
  <c r="DM207" i="1"/>
  <c r="DM183" i="1"/>
  <c r="DM159" i="1"/>
  <c r="DM136" i="1"/>
  <c r="DM112" i="1"/>
  <c r="EB98" i="1"/>
  <c r="EB110" i="1"/>
  <c r="EB134" i="1"/>
  <c r="EB145" i="1"/>
  <c r="EB157" i="1"/>
  <c r="EB169" i="1"/>
  <c r="EB181" i="1"/>
  <c r="EB193" i="1"/>
  <c r="EB205" i="1"/>
  <c r="EB217" i="1"/>
  <c r="EB229" i="1"/>
  <c r="EB241" i="1"/>
  <c r="EB253" i="1"/>
  <c r="EB265" i="1"/>
  <c r="EB277" i="1"/>
  <c r="EB289" i="1"/>
  <c r="EB301" i="1"/>
  <c r="EB313" i="1"/>
  <c r="EB325" i="1"/>
  <c r="EB337" i="1"/>
  <c r="EB349" i="1"/>
  <c r="DL84" i="1"/>
  <c r="DM72" i="1"/>
  <c r="DL60" i="1"/>
  <c r="DM48" i="1"/>
  <c r="DL36" i="1"/>
  <c r="DL24" i="1"/>
  <c r="DL12" i="1"/>
  <c r="DM327" i="1"/>
  <c r="DM279" i="1"/>
  <c r="DM219" i="1"/>
  <c r="EB122" i="1"/>
  <c r="EB99" i="1"/>
  <c r="EB111" i="1"/>
  <c r="EB123" i="1"/>
  <c r="EB135" i="1"/>
  <c r="EB146" i="1"/>
  <c r="EB158" i="1"/>
  <c r="EB170" i="1"/>
  <c r="EB182" i="1"/>
  <c r="EB194" i="1"/>
  <c r="EB206" i="1"/>
  <c r="EB218" i="1"/>
  <c r="EB230" i="1"/>
  <c r="EB242" i="1"/>
  <c r="EB254" i="1"/>
  <c r="EB266" i="1"/>
  <c r="EB278" i="1"/>
  <c r="EB290" i="1"/>
  <c r="EB302" i="1"/>
  <c r="EB314" i="1"/>
  <c r="EB326" i="1"/>
  <c r="EB338" i="1"/>
  <c r="EB350" i="1"/>
  <c r="DM71" i="1"/>
  <c r="DM47" i="1"/>
  <c r="DM23" i="1"/>
  <c r="DM349" i="1"/>
  <c r="DM337" i="1"/>
  <c r="DM325" i="1"/>
  <c r="DM313" i="1"/>
  <c r="DM301" i="1"/>
  <c r="DM289" i="1"/>
  <c r="DM277" i="1"/>
  <c r="DM265" i="1"/>
  <c r="DM253" i="1"/>
  <c r="DM241" i="1"/>
  <c r="DM229" i="1"/>
  <c r="DM217" i="1"/>
  <c r="DM205" i="1"/>
  <c r="DM193" i="1"/>
  <c r="DM181" i="1"/>
  <c r="DM169" i="1"/>
  <c r="DM157" i="1"/>
  <c r="DM145" i="1"/>
  <c r="DM134" i="1"/>
  <c r="DM122" i="1"/>
  <c r="DM110" i="1"/>
  <c r="DM98" i="1"/>
  <c r="DM315" i="1"/>
  <c r="DM291" i="1"/>
  <c r="DM255" i="1"/>
  <c r="DM231" i="1"/>
  <c r="DM195" i="1"/>
  <c r="DM171" i="1"/>
  <c r="DM147" i="1"/>
  <c r="DM124" i="1"/>
  <c r="DM100" i="1"/>
  <c r="DL55" i="1"/>
  <c r="DL19" i="1"/>
  <c r="DI5" i="1"/>
  <c r="DN5" i="1"/>
  <c r="DL79" i="1"/>
  <c r="DL67" i="1"/>
  <c r="DL43" i="1"/>
  <c r="DL31" i="1"/>
  <c r="EB9" i="1"/>
  <c r="EB21" i="1"/>
  <c r="EB33" i="1"/>
  <c r="EB45" i="1"/>
  <c r="EB57" i="1"/>
  <c r="EB69" i="1"/>
  <c r="EB81" i="1"/>
  <c r="EB92" i="1"/>
  <c r="EB104" i="1"/>
  <c r="EB116" i="1"/>
  <c r="EB128" i="1"/>
  <c r="EB139" i="1"/>
  <c r="EB151" i="1"/>
  <c r="EB163" i="1"/>
  <c r="EB175" i="1"/>
  <c r="EB187" i="1"/>
  <c r="EB199" i="1"/>
  <c r="EB211" i="1"/>
  <c r="EB223" i="1"/>
  <c r="EB235" i="1"/>
  <c r="EB247" i="1"/>
  <c r="EB259" i="1"/>
  <c r="EB271" i="1"/>
  <c r="EB283" i="1"/>
  <c r="EB295" i="1"/>
  <c r="EB307" i="1"/>
  <c r="EB319" i="1"/>
  <c r="EB331" i="1"/>
  <c r="EB343" i="1"/>
  <c r="DL78" i="1"/>
  <c r="DL66" i="1"/>
  <c r="DL54" i="1"/>
  <c r="DL42" i="1"/>
  <c r="DL30" i="1"/>
  <c r="DL18" i="1"/>
  <c r="DM344" i="1"/>
  <c r="DM332" i="1"/>
  <c r="DM320" i="1"/>
  <c r="DM308" i="1"/>
  <c r="DM296" i="1"/>
  <c r="DM284" i="1"/>
  <c r="DM272" i="1"/>
  <c r="DM260" i="1"/>
  <c r="DM248" i="1"/>
  <c r="DM236" i="1"/>
  <c r="DM224" i="1"/>
  <c r="DM212" i="1"/>
  <c r="DM200" i="1"/>
  <c r="DM188" i="1"/>
  <c r="DM176" i="1"/>
  <c r="DM164" i="1"/>
  <c r="DM152" i="1"/>
  <c r="DM140" i="1"/>
  <c r="DM129" i="1"/>
  <c r="DM117" i="1"/>
  <c r="DM105" i="1"/>
  <c r="DM93" i="1"/>
  <c r="DL88" i="1"/>
  <c r="DL77" i="1"/>
  <c r="DL65" i="1"/>
  <c r="DL53" i="1"/>
  <c r="DL41" i="1"/>
  <c r="DL29" i="1"/>
  <c r="DL17" i="1"/>
  <c r="DK5" i="1"/>
  <c r="DM83" i="1"/>
  <c r="DM20" i="1"/>
  <c r="DM31" i="1"/>
  <c r="DM18" i="1"/>
  <c r="DL76" i="1"/>
  <c r="DL64" i="1"/>
  <c r="DL52" i="1"/>
  <c r="DL40" i="1"/>
  <c r="DL28" i="1"/>
  <c r="DL16" i="1"/>
  <c r="DM39" i="1"/>
  <c r="DM80" i="1"/>
  <c r="DM68" i="1"/>
  <c r="DM56" i="1"/>
  <c r="DM44" i="1"/>
  <c r="DM32" i="1"/>
  <c r="DM86" i="1"/>
  <c r="DM62" i="1"/>
  <c r="DM38" i="1"/>
  <c r="DM14" i="1"/>
  <c r="DM79" i="1"/>
  <c r="DM67" i="1"/>
  <c r="DM55" i="1"/>
  <c r="DM43" i="1"/>
  <c r="DM85" i="1"/>
  <c r="DM61" i="1"/>
  <c r="DM37" i="1"/>
  <c r="DM13" i="1"/>
  <c r="DM78" i="1"/>
  <c r="DM66" i="1"/>
  <c r="DM54" i="1"/>
  <c r="DM42" i="1"/>
  <c r="DM30" i="1"/>
  <c r="DM84" i="1"/>
  <c r="DM60" i="1"/>
  <c r="DM36" i="1"/>
  <c r="DM12" i="1"/>
  <c r="DM88" i="1"/>
  <c r="DM77" i="1"/>
  <c r="DM65" i="1"/>
  <c r="DM53" i="1"/>
  <c r="DM41" i="1"/>
  <c r="DM29" i="1"/>
  <c r="DM17" i="1"/>
  <c r="DM11" i="1"/>
  <c r="DM15" i="1"/>
  <c r="DM26" i="1"/>
  <c r="DM25" i="1"/>
  <c r="DM24" i="1"/>
  <c r="DM87" i="1"/>
  <c r="DM75" i="1"/>
  <c r="DM63" i="1"/>
  <c r="DM27" i="1"/>
  <c r="DL74" i="1"/>
  <c r="DL50" i="1"/>
  <c r="DL73" i="1"/>
  <c r="DL49" i="1"/>
  <c r="EB15" i="1"/>
  <c r="EB27" i="1"/>
  <c r="EB51" i="1"/>
  <c r="EB63" i="1"/>
  <c r="EB75" i="1"/>
  <c r="EB87" i="1"/>
  <c r="DL72" i="1"/>
  <c r="DL48" i="1"/>
  <c r="EB16" i="1"/>
  <c r="EB28" i="1"/>
  <c r="EB40" i="1"/>
  <c r="EB52" i="1"/>
  <c r="EB76" i="1"/>
  <c r="DL71" i="1"/>
  <c r="DL47" i="1"/>
  <c r="DL23" i="1"/>
  <c r="DM82" i="1"/>
  <c r="DM70" i="1"/>
  <c r="DM58" i="1"/>
  <c r="DM46" i="1"/>
  <c r="DM34" i="1"/>
  <c r="DM22" i="1"/>
  <c r="DM10" i="1"/>
  <c r="DM51" i="1"/>
  <c r="EB39" i="1"/>
  <c r="EB64" i="1"/>
  <c r="DL69" i="1"/>
  <c r="DL45" i="1"/>
  <c r="DL21" i="1"/>
  <c r="DM19" i="1"/>
  <c r="EB231" i="1"/>
  <c r="EB327" i="1"/>
  <c r="EB30" i="1"/>
  <c r="EB54" i="1"/>
  <c r="EB89" i="1"/>
  <c r="EB125" i="1"/>
  <c r="EB160" i="1"/>
  <c r="EB184" i="1"/>
  <c r="EB342" i="1"/>
  <c r="EB31" i="1"/>
  <c r="EB67" i="1"/>
  <c r="EB102" i="1"/>
  <c r="EB185" i="1"/>
  <c r="EB221" i="1"/>
  <c r="EB32" i="1"/>
  <c r="EB56" i="1"/>
  <c r="EB103" i="1"/>
  <c r="EB127" i="1"/>
  <c r="EB174" i="1"/>
  <c r="EB222" i="1"/>
  <c r="EB243" i="1"/>
  <c r="EB255" i="1"/>
  <c r="EB228" i="1"/>
  <c r="EB240" i="1"/>
  <c r="EB252" i="1"/>
  <c r="EB268" i="1"/>
  <c r="EB328" i="1"/>
  <c r="DH5" i="1"/>
  <c r="EB42" i="1"/>
  <c r="EB78" i="1"/>
  <c r="EB113" i="1"/>
  <c r="EB148" i="1"/>
  <c r="EB196" i="1"/>
  <c r="EB220" i="1"/>
  <c r="EB234" i="1"/>
  <c r="EB246" i="1"/>
  <c r="EB258" i="1"/>
  <c r="EB294" i="1"/>
  <c r="EB306" i="1"/>
  <c r="EB318" i="1"/>
  <c r="EB330" i="1"/>
  <c r="EB43" i="1"/>
  <c r="EB79" i="1"/>
  <c r="EB114" i="1"/>
  <c r="EB161" i="1"/>
  <c r="EB209" i="1"/>
  <c r="EB80" i="1"/>
  <c r="EB138" i="1"/>
  <c r="EB186" i="1"/>
  <c r="EB210" i="1"/>
  <c r="EB279" i="1"/>
  <c r="EB315" i="1"/>
  <c r="EB339" i="1"/>
  <c r="EB256" i="1"/>
  <c r="EB264" i="1"/>
  <c r="EB276" i="1"/>
  <c r="EB288" i="1"/>
  <c r="EB300" i="1"/>
  <c r="EB336" i="1"/>
  <c r="EB340" i="1"/>
  <c r="EB179" i="1"/>
  <c r="EB18" i="1"/>
  <c r="EB66" i="1"/>
  <c r="EB101" i="1"/>
  <c r="EB137" i="1"/>
  <c r="EB172" i="1"/>
  <c r="EB208" i="1"/>
  <c r="EB270" i="1"/>
  <c r="EB282" i="1"/>
  <c r="EB19" i="1"/>
  <c r="EB55" i="1"/>
  <c r="EB90" i="1"/>
  <c r="EB126" i="1"/>
  <c r="EB149" i="1"/>
  <c r="EB173" i="1"/>
  <c r="EB197" i="1"/>
  <c r="EB20" i="1"/>
  <c r="EB44" i="1"/>
  <c r="EB68" i="1"/>
  <c r="EB91" i="1"/>
  <c r="EB115" i="1"/>
  <c r="EB150" i="1"/>
  <c r="EB162" i="1"/>
  <c r="EB198" i="1"/>
  <c r="EB267" i="1"/>
  <c r="EB291" i="1"/>
  <c r="EB303" i="1"/>
  <c r="EB232" i="1"/>
  <c r="EB244" i="1"/>
  <c r="EB280" i="1"/>
  <c r="EB292" i="1"/>
  <c r="EB304" i="1"/>
  <c r="EB312" i="1"/>
  <c r="EB316" i="1"/>
  <c r="EB324" i="1"/>
  <c r="EB348" i="1"/>
  <c r="EB13" i="1"/>
  <c r="EB25" i="1"/>
  <c r="EB37" i="1"/>
  <c r="EB49" i="1"/>
  <c r="EB61" i="1"/>
  <c r="EB73" i="1"/>
  <c r="EB85" i="1"/>
  <c r="EB96" i="1"/>
  <c r="EB108" i="1"/>
  <c r="EB120" i="1"/>
  <c r="EB132" i="1"/>
  <c r="EB143" i="1"/>
  <c r="EB155" i="1"/>
  <c r="EB167" i="1"/>
  <c r="EB191" i="1"/>
  <c r="EB203" i="1"/>
  <c r="EB215" i="1"/>
  <c r="EB14" i="1"/>
  <c r="EB26" i="1"/>
  <c r="EB38" i="1"/>
  <c r="EB50" i="1"/>
  <c r="EB62" i="1"/>
  <c r="EB74" i="1"/>
  <c r="EB86" i="1"/>
  <c r="EB97" i="1"/>
  <c r="EB109" i="1"/>
  <c r="EB121" i="1"/>
  <c r="EB133" i="1"/>
  <c r="EB144" i="1"/>
  <c r="EB156" i="1"/>
  <c r="EB168" i="1"/>
  <c r="EB180" i="1"/>
  <c r="EB192" i="1"/>
  <c r="EB204" i="1"/>
  <c r="EB216" i="1"/>
  <c r="EB8" i="1"/>
  <c r="EA5" i="1"/>
  <c r="DM5" i="1" l="1"/>
  <c r="DL5" i="1"/>
  <c r="EB5" i="1"/>
</calcChain>
</file>

<file path=xl/sharedStrings.xml><?xml version="1.0" encoding="utf-8"?>
<sst xmlns="http://schemas.openxmlformats.org/spreadsheetml/2006/main" count="4291" uniqueCount="707">
  <si>
    <t>PROGRAMACIÓN ANUAL DE LA POLÍTICA PÚBLICA DE GASTO CORRIENTE - 2026</t>
  </si>
  <si>
    <t>COORDINACIÓN GENERAL DE PLANIFICACIÓN Y GESTIÓN ESTRATÉGICA</t>
  </si>
  <si>
    <t>TOTAL</t>
  </si>
  <si>
    <t>I. ESTRUCTURA ORGÁNICA</t>
  </si>
  <si>
    <t>II. DESCRIPCIÓN ACTIVIDADES</t>
  </si>
  <si>
    <t>III. PLANIFICACIÓN NACIONAL</t>
  </si>
  <si>
    <t>IV. VINCULACIÓN PRESUPUESTO</t>
  </si>
  <si>
    <t>V. CLASIFICADOR PRESUPUESTO</t>
  </si>
  <si>
    <t xml:space="preserve">VI. CONTRATACIONES </t>
  </si>
  <si>
    <t>LÍNEAS</t>
  </si>
  <si>
    <t>EJERCICIO</t>
  </si>
  <si>
    <t>ENTIDAD</t>
  </si>
  <si>
    <t>UNIDAD ADMINISTRATIVA</t>
  </si>
  <si>
    <t>DIRECCIÓN</t>
  </si>
  <si>
    <t>CÓDIGO ACTIVIDAD PAPP</t>
  </si>
  <si>
    <t>ACTIVIDADES PAPP</t>
  </si>
  <si>
    <t>ODS</t>
  </si>
  <si>
    <t>OBJETIVO 
PND</t>
  </si>
  <si>
    <t>OBJETIVO ESTRATÉGICO INST.</t>
  </si>
  <si>
    <t>ENTIDAD OPERATIVA DESCONCENTRADA EOD</t>
  </si>
  <si>
    <t>GEOGRÁFICO</t>
  </si>
  <si>
    <t>CÓDIGO 
PROGRAMA</t>
  </si>
  <si>
    <t>NOMBRE PROGRAMA</t>
  </si>
  <si>
    <t>CÓDIGO
PROYECTO</t>
  </si>
  <si>
    <t>NOMBRE 
PROYECTO</t>
  </si>
  <si>
    <t>CÓDIGO COMPONENTE</t>
  </si>
  <si>
    <t>NOMBRE COMPONENTE</t>
  </si>
  <si>
    <t>CÓDIGO ACTIVIDAD</t>
  </si>
  <si>
    <t>NOMBRE ACTIVIDAD</t>
  </si>
  <si>
    <t>CUP</t>
  </si>
  <si>
    <t>POLÍTICA IGUALDAD</t>
  </si>
  <si>
    <t>CÓDIGO FUENTE</t>
  </si>
  <si>
    <t>ORGANISMO</t>
  </si>
  <si>
    <t>CORRELATIVO</t>
  </si>
  <si>
    <t>NATURALEZA GASTO</t>
  </si>
  <si>
    <t>GRUPO 
DE GASTO</t>
  </si>
  <si>
    <t>ITEM</t>
  </si>
  <si>
    <t>DESCRIPCIÓN</t>
  </si>
  <si>
    <t>COMPRA NUEVA 2026</t>
  </si>
  <si>
    <t>TECHO PLURIANUAL SI/NO</t>
  </si>
  <si>
    <t>CANTIDAD ANUAL</t>
  </si>
  <si>
    <t>UNIDAD</t>
  </si>
  <si>
    <t>COSTO UNITARIO</t>
  </si>
  <si>
    <t>CUATRIMESTRE (C1,C2,C3)</t>
  </si>
  <si>
    <t>MES A CONTRATAR</t>
  </si>
  <si>
    <t>TIPO DE PRODUCTO
(Normalizado/ No Normalizado)</t>
  </si>
  <si>
    <t>PROCEDIMIENTO SUGERIDO
(Ínfima, Catalogo Electrónico, etc.)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</si>
  <si>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</si>
  <si>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</si>
  <si>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</si>
  <si>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</si>
  <si>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</si>
  <si>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</si>
  <si>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</si>
  <si>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</si>
  <si>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</si>
  <si>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</si>
  <si>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</si>
  <si>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</si>
  <si>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PRESUP.</t>
  </si>
  <si>
    <t>VERIFICACIÓN</t>
  </si>
  <si>
    <t>TIPO ACTIVIDAD</t>
  </si>
  <si>
    <t>Ministerio del Interior</t>
  </si>
  <si>
    <t>01</t>
  </si>
  <si>
    <t>ADMINISTRACIÓN CENTRAL</t>
  </si>
  <si>
    <t>000</t>
  </si>
  <si>
    <t>N/A</t>
  </si>
  <si>
    <t>001</t>
  </si>
  <si>
    <t>Fortalecimiento Institucional</t>
  </si>
  <si>
    <t>99999999 SIN ORIENTACION DE GASTO</t>
  </si>
  <si>
    <t>002</t>
  </si>
  <si>
    <t xml:space="preserve">Procesos de asesoría  y apoyo para la seguridad. </t>
  </si>
  <si>
    <t>003</t>
  </si>
  <si>
    <t>Conflicto Armado, Crisis Social y Económica</t>
  </si>
  <si>
    <t>55</t>
  </si>
  <si>
    <t>SEGURIDAD CIUDADANA</t>
  </si>
  <si>
    <t>Seguridad ciudadana, prevención del delito y estudios</t>
  </si>
  <si>
    <t>Orden público y control migratorio</t>
  </si>
  <si>
    <t>Gastos relacionados a reiesgos y emergencias geofísicas, metereológicas, hidrológicas, climatológicas</t>
  </si>
  <si>
    <t>004</t>
  </si>
  <si>
    <t>56</t>
  </si>
  <si>
    <t>SEGURIDAD PÚBLICA</t>
  </si>
  <si>
    <t>Coordinar con Policía Nacional y Control del Delito.</t>
  </si>
  <si>
    <t xml:space="preserve">Seguridad Pública y Control de Sustancias. </t>
  </si>
  <si>
    <t>CODIFICADO</t>
  </si>
  <si>
    <t>CERTIFICADO</t>
  </si>
  <si>
    <t>COMPROMETIDO</t>
  </si>
  <si>
    <t>DEVENGADO</t>
  </si>
  <si>
    <t>EJECUCIÓN</t>
  </si>
  <si>
    <t>DISPONIBLE</t>
  </si>
  <si>
    <t>VALIDADO</t>
  </si>
  <si>
    <t>CERTIFICADO ENERO</t>
  </si>
  <si>
    <t>COMPROMETIDO ENERO</t>
  </si>
  <si>
    <t>DEVENGADO ENERO</t>
  </si>
  <si>
    <t>NUMERO DE CERTIFICACIÓN ENERO</t>
  </si>
  <si>
    <t>VALIDADO ENERO</t>
  </si>
  <si>
    <t>CODIFICADO FEBRERO</t>
  </si>
  <si>
    <t>CODIFICADO ENERO</t>
  </si>
  <si>
    <t>NUMERO DE CERTIFICACIÓN FEBRERO</t>
  </si>
  <si>
    <t>CERTIFICADO FEBRERO</t>
  </si>
  <si>
    <t>COMPROMETIDO FEBRERO</t>
  </si>
  <si>
    <t>DEVENGADO FEBRERO</t>
  </si>
  <si>
    <t>VALIDADO FEBRERO</t>
  </si>
  <si>
    <t>CODIFICADO MARZO</t>
  </si>
  <si>
    <t>NUMERO DE CERTIFICACIÓN MARZO</t>
  </si>
  <si>
    <t>CERTIFICADO MARZO</t>
  </si>
  <si>
    <t>COMPROMETIDO MARZO</t>
  </si>
  <si>
    <t>DEVENGADO MARZO</t>
  </si>
  <si>
    <t>VALIDADO MARZO</t>
  </si>
  <si>
    <t>NUMERO DE CERTIFICACIÓN ABRIL</t>
  </si>
  <si>
    <t>CERTIFICADO ABRIL</t>
  </si>
  <si>
    <t>COMPROMETIDO ABRIL</t>
  </si>
  <si>
    <t>DEVENGADO ABRIL</t>
  </si>
  <si>
    <t>VALIDADO ABRIL</t>
  </si>
  <si>
    <t>CODIFICADO ABRIL</t>
  </si>
  <si>
    <t>CODIFICADO MAYO</t>
  </si>
  <si>
    <t>NUMERO DE CERTIFICACIÓN MAYO</t>
  </si>
  <si>
    <t>CERTIFICADO MAYO</t>
  </si>
  <si>
    <t>COMPROMETIDO MAYO</t>
  </si>
  <si>
    <t>DEVENGADO MAYO</t>
  </si>
  <si>
    <t>VALIDADO MAYO</t>
  </si>
  <si>
    <t>CODIFICADO JUNIO</t>
  </si>
  <si>
    <t>NUMERO DE CERTIFICACIÓN JUNIO</t>
  </si>
  <si>
    <t>CERTIFICADO JUNIO</t>
  </si>
  <si>
    <t>COMPROMETIDO JUNIO</t>
  </si>
  <si>
    <t>DEVENGADO JUNIO</t>
  </si>
  <si>
    <t>VALIDADO JUNIO</t>
  </si>
  <si>
    <t>CODIFICADO JULIO</t>
  </si>
  <si>
    <t>NUMERO DE CERTIFICACIÓN JULIO</t>
  </si>
  <si>
    <t>CERTIFICADO JULIO</t>
  </si>
  <si>
    <t>COMPROMETIDO JULIO</t>
  </si>
  <si>
    <t>DEVENGADO JULIO</t>
  </si>
  <si>
    <t>VALIDADO JULIO</t>
  </si>
  <si>
    <t>CODIFICADO AGOSTO</t>
  </si>
  <si>
    <t>NUMERO DE CERTIFICACIÓN AGOSTO</t>
  </si>
  <si>
    <t>CERTIFICADO AGOSTO</t>
  </si>
  <si>
    <t>COMPROMETIDO AGOSTO</t>
  </si>
  <si>
    <t>DEVENGADO AGOSTO</t>
  </si>
  <si>
    <t>VALIDADO AGOSTO</t>
  </si>
  <si>
    <t>CODIFICADO SEPTIEMBRE</t>
  </si>
  <si>
    <t>NUMERO DE CERTIFICACIÓN SEPTIEMBRE</t>
  </si>
  <si>
    <t>CERTIFICADO SEPTIEMBRE</t>
  </si>
  <si>
    <t>COMPROMETIDO SEPTIEMBRE</t>
  </si>
  <si>
    <t>DEVENGADO SEPTIEMBRE</t>
  </si>
  <si>
    <t>VALIDADO SEPTIEMBRE</t>
  </si>
  <si>
    <t>CODIFICADO OCTUBRE</t>
  </si>
  <si>
    <t>NUMERO DE CERTIFICACIÓN OCTUBRE</t>
  </si>
  <si>
    <t>CERTIFICADO OCTUBRE</t>
  </si>
  <si>
    <t>COMPROMETIDO OCTUBRE</t>
  </si>
  <si>
    <t>DEVENGADO OCTUBRE</t>
  </si>
  <si>
    <t>VALIDADO OCTUBRE</t>
  </si>
  <si>
    <t>CODIFICADO NOVIEMBRE</t>
  </si>
  <si>
    <t>NUMERO DE CERTIFICACIÓN NOVIEMBRE</t>
  </si>
  <si>
    <t>CERTIFICADO NOVIEMBRE</t>
  </si>
  <si>
    <t>COMPROMETIDO NOVIEMBRE</t>
  </si>
  <si>
    <t>DEVENGADO NOVIEMBRE</t>
  </si>
  <si>
    <t>VALIDADO NOVIEMBRE</t>
  </si>
  <si>
    <t>CODIFICADO DICIEMBRE</t>
  </si>
  <si>
    <t>NUMERO DE CERTIFICACIÓN DICIEMBRE</t>
  </si>
  <si>
    <t>CERTIFICADO DICIEMBRE</t>
  </si>
  <si>
    <t>COMPROMETIDO DICIEMBRE</t>
  </si>
  <si>
    <t>DEVENGADO DICIEMBRE</t>
  </si>
  <si>
    <t>VALIDADO DICIEMBRE</t>
  </si>
  <si>
    <t>PARTIDAS</t>
  </si>
  <si>
    <t>DESCRIPCIÓN PARTIDA</t>
  </si>
  <si>
    <t>GRUPO</t>
  </si>
  <si>
    <t>DESCRIPCIÓN GRUPO</t>
  </si>
  <si>
    <t>Remuneraciones Unificadas</t>
  </si>
  <si>
    <t>51</t>
  </si>
  <si>
    <t>GASTO DE PERSONAL CORRIENTE</t>
  </si>
  <si>
    <t>Salarios Unificados</t>
  </si>
  <si>
    <t>52</t>
  </si>
  <si>
    <t>PRESTACIONES DE LA SEGURIDAD SOCIAL</t>
  </si>
  <si>
    <t>Decimotercer Sueldo</t>
  </si>
  <si>
    <t>53</t>
  </si>
  <si>
    <t>BIENES Y SERVICIOS DE CONSUMO</t>
  </si>
  <si>
    <t>Decimocuarto Sueldo</t>
  </si>
  <si>
    <t>57</t>
  </si>
  <si>
    <t>OTROS GASTOS CORRIENTES</t>
  </si>
  <si>
    <t>Alimentacion</t>
  </si>
  <si>
    <t>58</t>
  </si>
  <si>
    <t>TRANSFERENCIAS Y DONACIONES CORRIENTES</t>
  </si>
  <si>
    <t>Horas Extraordinarias y Suplementarias</t>
  </si>
  <si>
    <t>84</t>
  </si>
  <si>
    <t>BIENES DE LARGA DURACIÓN</t>
  </si>
  <si>
    <t>Servicios Personales por Contrato</t>
  </si>
  <si>
    <t>71</t>
  </si>
  <si>
    <t>GASTO DE PERSONAL INVERSIÓN</t>
  </si>
  <si>
    <t>Subrogacion</t>
  </si>
  <si>
    <t>73</t>
  </si>
  <si>
    <t>BIENES Y SERVICIOS PARA INVERSIÓN</t>
  </si>
  <si>
    <t>Encargos</t>
  </si>
  <si>
    <t>75</t>
  </si>
  <si>
    <t>OBRAS PÚBLICAS</t>
  </si>
  <si>
    <t>Servicios Personales por Contrato de Profesionales de la Salud</t>
  </si>
  <si>
    <t>Aporte Patronal</t>
  </si>
  <si>
    <t>77</t>
  </si>
  <si>
    <t>OTROS GASTOS INVERSIÓN</t>
  </si>
  <si>
    <t>Fondo de Reserva</t>
  </si>
  <si>
    <t>78</t>
  </si>
  <si>
    <t>TRANSFERENCIAS Y DONACIONES PARA INVERSIÓN</t>
  </si>
  <si>
    <t>Supresion de Puesto</t>
  </si>
  <si>
    <t>Compensación por Desahucio</t>
  </si>
  <si>
    <t>99</t>
  </si>
  <si>
    <t>OTROS PASIVOS</t>
  </si>
  <si>
    <t>Compensación por Vacaciones no Gozadas por Cesación de Funciones</t>
  </si>
  <si>
    <t>Agua Potable</t>
  </si>
  <si>
    <t>Energia Electrica</t>
  </si>
  <si>
    <t>Telecomunicaciones</t>
  </si>
  <si>
    <t>Servicio de Correo</t>
  </si>
  <si>
    <t>Transporte de Personal</t>
  </si>
  <si>
    <t>Almacenamiento - Embalaje - Desembalaje Envase Desenvase y Recarga de Extintores</t>
  </si>
  <si>
    <t>Edición, Impresión, Reproducción, Publicaciones, Suscripciones, Fotocopiado, Traducción, Empastado, Enmarcación, Serigrafía, Fotografía, Carnetización, Filmación e Imágenes Satelitales.</t>
  </si>
  <si>
    <t>Espectáculos Culturales y Sociales</t>
  </si>
  <si>
    <t>Difusion Informacion y Publicidad</t>
  </si>
  <si>
    <t>Servicio de Seguridad y Vigilancia</t>
  </si>
  <si>
    <t>Servicios de Aseo -Lavado de Vestimenta de Trabajo- Fumigacion -Desinfeccion Limpieza de Instalaciones manejo de desechos contaminados recuperacion y clasificacion de materiales reciclables</t>
  </si>
  <si>
    <t>Servicio de Guardería</t>
  </si>
  <si>
    <t>Servicios Personales Eventuales sin Relacion de Dependencia</t>
  </si>
  <si>
    <t>Servicio de Implementacion y Administracion de Bancos de Informacion</t>
  </si>
  <si>
    <t>Servicio de Incineración de Documentos Públicos, Sustancias Estupefacientes y Psicotrópicas, Bienes Defectuosos
y/o Caducados, Productos Agropecuarios Decomisados, Desechos de Laboratorio y Otros</t>
  </si>
  <si>
    <t>Fletes y Maniobras</t>
  </si>
  <si>
    <t>Servicios y Derechos en Producción y Programación de Radio y Televisión</t>
  </si>
  <si>
    <t>Servicios de Provision de Dispositivos Electronicos y Certificacion para Registro de Firmas Digitales</t>
  </si>
  <si>
    <t>Servicio de Alimentación</t>
  </si>
  <si>
    <t>Servicio de Monitoreo de la Informacion en -Television - Radio- Prensa - Medios On Line y Otros</t>
  </si>
  <si>
    <t>Garantía Extendida de Bienes</t>
  </si>
  <si>
    <t>Servicios de Identificación, Marcación, Autentificación, Rastreo, Monitoreo, Seguimiento y/o Trazabilidad</t>
  </si>
  <si>
    <t>Eventos Oficiales</t>
  </si>
  <si>
    <t>Eventos Públicos Promocionales</t>
  </si>
  <si>
    <t>Egresos para Migrantes en Procesos de Deportación o en Estados de Vulnerabilidad</t>
  </si>
  <si>
    <t>Combustibles</t>
  </si>
  <si>
    <t>Pasajes al Interior</t>
  </si>
  <si>
    <t>Pasajes al Exterior</t>
  </si>
  <si>
    <t>Viaticos y Subsistencias en el Interior</t>
  </si>
  <si>
    <t>Viaticos y Subsistencias en el Exrterior</t>
  </si>
  <si>
    <t>Viáticos por Gastos de Residencia</t>
  </si>
  <si>
    <t>Edificios- Locales- Residencias y Cableado Estructurado (Instalacion - Mantenimiento y Reparacion)</t>
  </si>
  <si>
    <t>Mobiliarios (Instalación, Mantenimiento y Reparación)</t>
  </si>
  <si>
    <t>Maquinarias y Equipos (Instalacion- Mantenimiento y Reparacion)</t>
  </si>
  <si>
    <t>Vehiculos (Servicio para Mantenimiento y Reparacion)</t>
  </si>
  <si>
    <t>Mantenimiento de Áreas Verdes y Arreglo de Vías Internas</t>
  </si>
  <si>
    <t>Instalación, Mantenimiento y Reparación de Edificios, Locales y Residencias propiedad de las Empresas Públicas</t>
  </si>
  <si>
    <t>Vehículos Terrestres (Mantenimiento y Reparaciones)</t>
  </si>
  <si>
    <t>Edificios- Locales y Residencias- Parqueaderos- Casilleros Judiciales y Bancarios (Arrendamiento)</t>
  </si>
  <si>
    <t>Vehiculos (Arrendamiento)</t>
  </si>
  <si>
    <t>Bienes Biologicos (Alquiler)</t>
  </si>
  <si>
    <t>Indumentaria, Prendas de protección, Accesorios y Otros</t>
  </si>
  <si>
    <t>Consultoria-Asesoria e Investigacion Especializada</t>
  </si>
  <si>
    <t>Fiscalización e Inspecciones Técnicas</t>
  </si>
  <si>
    <t>Honorarios por Contratos Civiles de Servicios</t>
  </si>
  <si>
    <t>Servicios Técnicos Especializados</t>
  </si>
  <si>
    <t>Congresos, Seminarios y Convenciones</t>
  </si>
  <si>
    <t>Capacitación a Servidores Públicos</t>
  </si>
  <si>
    <t>Desarrollo, Actualización, Asistencia Técnica y Soporte de Sistemas Informáticos</t>
  </si>
  <si>
    <t>Arrendamiento y Licencias de Uso de Paquetes Informaticos</t>
  </si>
  <si>
    <t>Arrendamiento de Equipos Informáticos</t>
  </si>
  <si>
    <t>Mantenimiento y Reparacion de Equipos y Sistemas Informaticos</t>
  </si>
  <si>
    <t>Alimentos y Bebidas</t>
  </si>
  <si>
    <t>Vestuario- Lenceria- Prendas de Proteccion- y- Accesorios para Uniformes del personal de proteccion vigilancia y seguridad</t>
  </si>
  <si>
    <t>Lubricantes</t>
  </si>
  <si>
    <t>Materiales de Oficina</t>
  </si>
  <si>
    <t>Materiales de Aseo</t>
  </si>
  <si>
    <t>Herramientas (Bienes de Uso y Consumo Corriente)</t>
  </si>
  <si>
    <t>Materiales de Impresión, Fotografía, Reproducción y Publicaciones</t>
  </si>
  <si>
    <t>Instrumental Médico Quirúrgico</t>
  </si>
  <si>
    <t>Medicamentos</t>
  </si>
  <si>
    <t>Dispositivos médicos para laboratorio clinico y patología</t>
  </si>
  <si>
    <t>Insumos Materiales y Suministros para Construccion Electricidad Plomeria Carpinteria Senalizacion Vial Navegacion Contra Incendios y placas</t>
  </si>
  <si>
    <t xml:space="preserve">Materiales Didácticos </t>
  </si>
  <si>
    <t>Repuestos y Accesorios</t>
  </si>
  <si>
    <t>Accesorios e Insumos Químicos y Orgánicos</t>
  </si>
  <si>
    <t>Menaje y Accesorios Descartables</t>
  </si>
  <si>
    <t>Insumos, Bienes y Materiales para Producción de Programas de Radio, Televisión, Eventos Culturales, Artísticos y Entretenimiento en General</t>
  </si>
  <si>
    <t>Combustibles, lubricantes y aditivos en general para vehículos terrestres</t>
  </si>
  <si>
    <t>Repuestos y Accesorios para Maquinarias, Plantas Eléctricas, Equipos y Otros</t>
  </si>
  <si>
    <t>Mobiliario</t>
  </si>
  <si>
    <t>Maquinarias y Equipos (Bienes Muebles no Depreciables)</t>
  </si>
  <si>
    <t>Herramientas y Equipos menores</t>
  </si>
  <si>
    <t>Equipos- Sistemas y Paquetes Informaticos</t>
  </si>
  <si>
    <t>Bienes Artísticos, Culturales, Deportivos y Símbolos Patrios</t>
  </si>
  <si>
    <t>Partes y Repuestos</t>
  </si>
  <si>
    <t>Fondos de Reposicion Cajas Chicas</t>
  </si>
  <si>
    <t>Fondos Rotativos</t>
  </si>
  <si>
    <t>Transferencia a Entidades del Presupuesto General del Estado</t>
  </si>
  <si>
    <t>Tasas Generales- Impuestos- Contribuciones- Permisos- Licencias y Patentes</t>
  </si>
  <si>
    <t>Seguros</t>
  </si>
  <si>
    <t>Comisiones Bancarias</t>
  </si>
  <si>
    <t>Costas Judiciales Tramites Notariales Legalizacion de Documentos y Arreglos Extrajudiciales</t>
  </si>
  <si>
    <t>Indemnizaciones por Sentencias Judiciales</t>
  </si>
  <si>
    <t>Obligaciones con el IESS por Responsabilidad Patronal</t>
  </si>
  <si>
    <t>Intereses por Mora Patronal al IESS</t>
  </si>
  <si>
    <t>A Jubilados Patronales</t>
  </si>
  <si>
    <t>Al Sector Privado no Financiero</t>
  </si>
  <si>
    <t>Supresión de puesto</t>
  </si>
  <si>
    <t>Despido intempestivo</t>
  </si>
  <si>
    <t>Beneficio por Jubilacion</t>
  </si>
  <si>
    <t>Compensacion por Vacaciones no Gozadas por Cesacion de Funciones</t>
  </si>
  <si>
    <t>Agua de Riego</t>
  </si>
  <si>
    <t>Almacenamiento Embalaje Desembalaje Envase Desenvase y Recarga de Extintores</t>
  </si>
  <si>
    <t>Edicion-Impresion-Reproduccion-Publicaciones-Suscripciones-Fotocopiado-Traduccion-Empastado-Enmarcacion-Serigrafia-Fotografia-Carnetizacion-Filmacion e Imagenes Satelitales</t>
  </si>
  <si>
    <t>Difusion  Informacion y Publicidad</t>
  </si>
  <si>
    <t>Servicios de Aseo - Lavado de Vestimenta de Trabajo-Fumigacion-Desinfeccion Limpieza de Instalaciones manejo de desechos contaminados recuperacion y clasificacion de materiales reciclables</t>
  </si>
  <si>
    <t>Difusión e Información</t>
  </si>
  <si>
    <t>Servicio de Implementación de Bancos de Información</t>
  </si>
  <si>
    <t>Digitalización de Información y Datos Públicos</t>
  </si>
  <si>
    <t>Edificios-Locales-Residencias y Cableado Estructurado (Mantenimiento - Reparaciones e Instalacion)</t>
  </si>
  <si>
    <t>Mobiliarios (Instalacion-Mantenimiento y Reparacion)</t>
  </si>
  <si>
    <t>Maquinarias y Equipos (Instalacion-Mantenimiento y Reparacion)</t>
  </si>
  <si>
    <t>Herramientas (Instalación- Mantenimiento y Reparaciones)</t>
  </si>
  <si>
    <t>Vehículos (Instalación-Mantenimiento y Reparaciones)</t>
  </si>
  <si>
    <t>Edificios-Locales-Residencias-Parqueaderos-Casilleros Judiciales y Bancarios (Arrendamiento)</t>
  </si>
  <si>
    <t>Mobiliario (Arrendamiento)</t>
  </si>
  <si>
    <t>Maquinarias y Equipos (Arrendamiento)</t>
  </si>
  <si>
    <t>Bienes Biológicos (Arrendamientos)</t>
  </si>
  <si>
    <t>Vehículos Marinos (Arrendamientos)</t>
  </si>
  <si>
    <t>Vehículos Aéreos (Arrendamiento)</t>
  </si>
  <si>
    <t>Servicio de Auditoria</t>
  </si>
  <si>
    <t>Capacitacion a Servidores Publicos</t>
  </si>
  <si>
    <t>Desarrollo-Actualizacion-Asistencia Tecnica y Soporte de Sistemas Informaticos</t>
  </si>
  <si>
    <t>Vestuario-Lenceria-Prendas de Proteccion y Accesorios para Uniformes del personal de proteccion vigilancia y seguridad</t>
  </si>
  <si>
    <t>Combustibles y Lubricantes</t>
  </si>
  <si>
    <t>Materiales de Impresion-Fotografia-Reproduccion y Publicaciones</t>
  </si>
  <si>
    <t>Insumos Materiales y Suministros para Construccion-Electricidad-Plomeria-Carpinteria-Senalizacion Vial Navegacion Contra Incendios y Placas</t>
  </si>
  <si>
    <t>Adquisicion de Accesorios e Insumos Quimicos y Organicos</t>
  </si>
  <si>
    <t>Menaje de Cocina  de Hogar y Accesorios Descartables</t>
  </si>
  <si>
    <t>Insumos Bienes Materiales y Suministros para Investigación</t>
  </si>
  <si>
    <t>Mobiliarios (egresos para la adquisición de mobilirios)</t>
  </si>
  <si>
    <t>Maquinarias y Equipos</t>
  </si>
  <si>
    <t>Herramientas y equipos menores</t>
  </si>
  <si>
    <t>Equipos-Sistemas y Paquetes Informaticos</t>
  </si>
  <si>
    <t>Fondos rotativos en Proyectos y Programas de inversion</t>
  </si>
  <si>
    <t>En Obras de Infraestructura</t>
  </si>
  <si>
    <t>Tasas Generales-Impuestos-Contribuciones-Permisos-Licencias y Patentes</t>
  </si>
  <si>
    <t>Tasas Portuarias</t>
  </si>
  <si>
    <t>A Entidades del Presupuesto General del Estado</t>
  </si>
  <si>
    <t>A Entidades Descentralizadas y Autónomas (Transferencias para Inversión al Sector Publico)</t>
  </si>
  <si>
    <t>A Gobiernos Autónomos Descentralizados</t>
  </si>
  <si>
    <t>Al  Sector Externo</t>
  </si>
  <si>
    <t>A Organismos Externos Partícipes del Fondo Ecuador – Venezuela para el Desarrollo</t>
  </si>
  <si>
    <t>Transferencias o Donaciones de Inversión al Sector Privado no Financiero</t>
  </si>
  <si>
    <t>Mobiliarios</t>
  </si>
  <si>
    <t>Mobiliarios (Bienes de Larga Duración)</t>
  </si>
  <si>
    <t>Maquinarias y Equipos (Bienes de Larga Duración)</t>
  </si>
  <si>
    <t>Vehículos</t>
  </si>
  <si>
    <t>Herramientas</t>
  </si>
  <si>
    <t>Equipos Sistemas y Paquetes Informaticos</t>
  </si>
  <si>
    <t>Equipos-Sistemas y Paquetes Informáticos</t>
  </si>
  <si>
    <t>Bienes de Seguridad Nacional Estratégica</t>
  </si>
  <si>
    <t>Equipos Médicos</t>
  </si>
  <si>
    <t>Licencias Computacionales</t>
  </si>
  <si>
    <t>Pasivo circulante</t>
  </si>
  <si>
    <t>Dispositivos médicos de uso general</t>
  </si>
  <si>
    <t>Obligaciones de Ejercicios Anteriores por Egresos de Personal</t>
  </si>
  <si>
    <t>Obligaciones de Ejercicios Anteriores por Egresos en Bienes y Servicios</t>
  </si>
  <si>
    <t>Obligaciones de Ejercicios Anteriores por Laudos y Sentencias Nacionales e Internacionales</t>
  </si>
  <si>
    <t>Coordinación General Administrativa Financiera</t>
  </si>
  <si>
    <t>Dirección de Administración del Talento Humano</t>
  </si>
  <si>
    <t>Dirección Administrativa</t>
  </si>
  <si>
    <t>Dirección Financiera</t>
  </si>
  <si>
    <t>Gestionar los movimientos de los servidores de Planta Central del Ministerio del Interior (Unidades de los procesos gobernantes, sustantivos y adjetivos) previo al pago de nómina.</t>
  </si>
  <si>
    <t>Servicio de mantenimiento preventivo y correctivo de los ascensores del edificio Contempo del Ministerio del Interior.</t>
  </si>
  <si>
    <t>Compra de Insumos, Materiales y Suministros para Construcción, Electricidad, Plomería, Carpintería, Señalización Vial, Navegación, Contra Incendios y Placas - Caja Chica Administrativo</t>
  </si>
  <si>
    <t>Servicio de Limpieza de las Oficinas del Ministerio del Interior (Edificio Contempo).</t>
  </si>
  <si>
    <t xml:space="preserve">Servicio de Limpieza de las Oficinas de la Subsecretaría de Migración ubicadas en la Av. Amazonas y Av. República de la ciudad de Quito </t>
  </si>
  <si>
    <t>Servicio de Limpieza de las Instalaciones de la Bodega de Administración de Sustancias (Agroindustrial) ubicadas en la Av. Galo Plaza Lasso y calle C de la ciudad de Quito</t>
  </si>
  <si>
    <t>Servicio de limpieza para las oficinas y áreas comunales del servicio de limpieza de las Unidades De Control Migratorio y Servicio de Apoyo Migratorio a nivel nacional de CEBAF Macará, Lalamor, Manta, Orellana, Imbabura, Tungurahua</t>
  </si>
  <si>
    <t>Pago de agua potable para dependencias de Orden Público y Control Migratorio</t>
  </si>
  <si>
    <t>Pago de agua potable para UPC´S, UVC´S y Dependencias de la Policía Nacional</t>
  </si>
  <si>
    <t>Pago de agua potable para instalaciones del Edificio CONTEMPO en uso del Ministerio del Interior</t>
  </si>
  <si>
    <t>Pago de agua potable para dependencias de Seguridad Pública y Control de Sustancias</t>
  </si>
  <si>
    <t>Pago de energía eléctrica para UPC´S, UVC´S y Dependencias de la Policía Nacional</t>
  </si>
  <si>
    <t>Pago de energía eléctrica para instalaciones del Edificio CONTEMPO en uso del Ministerio del Interior</t>
  </si>
  <si>
    <t>Pago de energía eléctrica para dependencias de Seguridad Pública y Control de Sustancias</t>
  </si>
  <si>
    <t>Pago de energía eléctrica para dependencias de Orden Público y Control Migratorio</t>
  </si>
  <si>
    <t>Pago de Servicio de telefonía fija para UPC´S, UVC´S y Dependencias de la Policía Nacional</t>
  </si>
  <si>
    <t>Pago de Servicio de telefonía fija para dependencias de Orden Público y Control Migratorio</t>
  </si>
  <si>
    <t>Pago de Servicio de telefonía fija para dependencias de Seguridad Pública y Control de Sustancias</t>
  </si>
  <si>
    <t>Adquisición de materiales de ferretería y herramientas para el mantenimiento del edificio Contempo del Ministerio del Interior.</t>
  </si>
  <si>
    <t>Mantenimiento de áreas verdes, jardines, poda de árboles, hierbas, plantas, fertilización y arreglo de vías internas</t>
  </si>
  <si>
    <t>Fondos de Reposición de Caja Chica</t>
  </si>
  <si>
    <t>Adquisición de Materiales De Oficina</t>
  </si>
  <si>
    <t>Servicio de Arrendamiento de Infraestructura para Delegaciones de Sustancias - Migración</t>
  </si>
  <si>
    <t>Servicio de Abastecimiento de Combustible para el Parque Automotor del MDI</t>
  </si>
  <si>
    <t xml:space="preserve">Servicio de Mantenimiento Preventivo y Correctivo Vehículos Multimarca del Ministerio del Interior </t>
  </si>
  <si>
    <t xml:space="preserve">Servicio de Rastreo Satelital para la Flota Vehicular del Ministerio del Interior </t>
  </si>
  <si>
    <t>Servicio de Mantenimiento Preventivo y Correctivo para las Camionetas Modelo Poer Doble Cabina 4X4 del Ministerio del Interior, adquiridas mediante catálogo electrónico, en aplicación del Principio de Vigencia Tecnológica</t>
  </si>
  <si>
    <t>Adquisición de boletos aéreos nacionales e internacionales mediante Fondo Rotativo para las autoridades, servidores y personal policial asignado al Ministerio del Interior, que incluye los procesos de deportación y extradición.</t>
  </si>
  <si>
    <t>Servicio para la emisión de boletos aéreos nacionales e internacionales para las autoridades, servidores y personal policial asignado al Ministerio del Interior, que incluye los procesos de deportación y extradición.</t>
  </si>
  <si>
    <t>Servicio de Transporte personal de la Unidad de Control Migratorio Aeropuerto Internacional Mariscal Sucre AIMS - Pichincha - (Plurianual)</t>
  </si>
  <si>
    <t>Pago por Servicio de Guardería</t>
  </si>
  <si>
    <t>Gestionar el pago de viáticos por residencia de funcionarios del Ministerio del Interior</t>
  </si>
  <si>
    <t>Adquisición de suministros y materiales para la impresión de credenciales para el personal que labora en el Ministerio del Interior.</t>
  </si>
  <si>
    <t>Pago de viáticos en el Interior (Losep y Código de trabajo) , personal policial cápsula de seguridad de las máximas autoridades por actividades programadas en cumplimiento de sus funciones</t>
  </si>
  <si>
    <t>Pago de viáticos en el Exterior (Losep y Código de trabajo) , personal policial cápsula de seguridad de las máximas autoridades pora ctividades programadas en cumplimiento de sus funciones</t>
  </si>
  <si>
    <t>Gestionar el pago por reposición de valores ocasionados por servicio de transporte terrestre interprovincial en las distintas comisiones de servicios institucionales, funcionarios (Losep y Código de trabajo) y personal policial de la Cápsula de seguridad de las máximas autoridades</t>
  </si>
  <si>
    <t>Para gestionar los fondos de caja chica para las diferentes unidades administrativas de esta cartera de estado.</t>
  </si>
  <si>
    <t>Reembolso de combustible en comisiones de servicios a lugares que no existen cobertura según contrato vigente de combustible</t>
  </si>
  <si>
    <t>Tasas, contribuciones especiales de los impuestos prediales y bomberos</t>
  </si>
  <si>
    <t>Costas Judiciales, Tramites Notariales, Legalización De Documentos Y Arreglos Y Extrajudiciales</t>
  </si>
  <si>
    <t>Contratacion de la Póliza de  Seguros Multiriesgo MDI</t>
  </si>
  <si>
    <t>Contratacion de la Póliza de  Seguros Vehiculos MDI</t>
  </si>
  <si>
    <t>Contratacion de la Póliza de  Seguros Ganadero MDI</t>
  </si>
  <si>
    <t>Contratacion de la Póliza de  Seguros Maritimo MDI</t>
  </si>
  <si>
    <t>Contratacion de la Póliza de  Seguros Inclusiones MDI</t>
  </si>
  <si>
    <t>Contratacion de la Póliza de  Seguros Pago de Suma Asegurada MDI</t>
  </si>
  <si>
    <t>Contratacion de la Póliza de  Seguros Multiriesgo PN</t>
  </si>
  <si>
    <t>Contratacion de la Póliza de  Seguros Vehiculos PN</t>
  </si>
  <si>
    <t>Contratacion de la Póliza de  Seguros Ganadero PN</t>
  </si>
  <si>
    <t>Contratacion de la Póliza de  Seguros Maritimo PN</t>
  </si>
  <si>
    <t>Contratacion de la Póliza de  Seguros Aviación PN</t>
  </si>
  <si>
    <t>Contratacion de la Póliza de  Seguros Inclusiones PN</t>
  </si>
  <si>
    <t>Contratacion de la Póliza de  Seguros Pago de Suma Asegurada PN</t>
  </si>
  <si>
    <t>Matriculación de Vehículos bajo el dominio del Ministerio del Interior</t>
  </si>
  <si>
    <t>Compra de Dispositivo (Tag)  y  Recargas  para paso de Peajes de Vehiculos del Ministerio del Interior</t>
  </si>
  <si>
    <t>Pago de Tasas generales-Impuestos-Contribuciones-Permisos-Licencias y Patentes - Caja Chica Transporte</t>
  </si>
  <si>
    <t>Contratación de Póliza de Fidelidad para los servidores del Ministerio del Interior</t>
  </si>
  <si>
    <t>Pago de los honorarios profesionales de perito por atención a causa de reparación económica</t>
  </si>
  <si>
    <t>Gestionar la reposición de valores ocasionados por el pago de peaje a los funcionarios del Ministerio del Interior (señores conductores, código de trabajo o personal policial), quienes trasladan a los funcionarios a cumplir funciones inherentes al cargo; en vehiculos institucionales y o policiales.</t>
  </si>
  <si>
    <t>16.6 Crear a todos los niveles instituciones eficaces y transparentes que rindan cuentas</t>
  </si>
  <si>
    <t>8. Fortalecer la institucionalidad pública de forma eficiente, transparente y participativa</t>
  </si>
  <si>
    <t>Fortalecer las Capacidades Institucionales</t>
  </si>
  <si>
    <t>622 9999 MDI PLANTA CENTRAL</t>
  </si>
  <si>
    <t>Sin Orientación de Gasto</t>
  </si>
  <si>
    <t>0000</t>
  </si>
  <si>
    <t>16.1 Reducir significativamente todas las formas de violencia y las correspondientes tasas de mortalidad en todo el mundo</t>
  </si>
  <si>
    <t>3. Garantizar un Estado soberano, seguro, y justo promoviendo la convivencia pacífica y el respeto a los derechos humanos.</t>
  </si>
  <si>
    <t>Incrementar la gestión estratégica efectiva de los riesgos y amenazas que afectan a la convivencia social y el orden público.</t>
  </si>
  <si>
    <t>Mejorar la eficiencia en la gestión de prevención, protección y respuesta integral a la violencia, cometimiento de delitos, crimen organizado y la delincuencia.</t>
  </si>
  <si>
    <t>NO</t>
  </si>
  <si>
    <t>SI</t>
  </si>
  <si>
    <t>Servicios</t>
  </si>
  <si>
    <t>C1, C2, C3</t>
  </si>
  <si>
    <t>Normalizado</t>
  </si>
  <si>
    <t>Infima Cuantía</t>
  </si>
  <si>
    <t>Bienes</t>
  </si>
  <si>
    <t>SERVICIO</t>
  </si>
  <si>
    <t>CI, C2, C3</t>
  </si>
  <si>
    <t>Catálogo electrónico</t>
  </si>
  <si>
    <t>C1</t>
  </si>
  <si>
    <t>Febrero</t>
  </si>
  <si>
    <t>Régimen Especial</t>
  </si>
  <si>
    <t>C2, C3</t>
  </si>
  <si>
    <t>Mayo</t>
  </si>
  <si>
    <t>No Normalizado</t>
  </si>
  <si>
    <t>Marzo</t>
  </si>
  <si>
    <t xml:space="preserve">Cotización de servicios </t>
  </si>
  <si>
    <t>Enero</t>
  </si>
  <si>
    <t>Infima</t>
  </si>
  <si>
    <t>C2</t>
  </si>
  <si>
    <t>Junio</t>
  </si>
  <si>
    <t>C3</t>
  </si>
  <si>
    <t>Septiembre</t>
  </si>
  <si>
    <t>Abril</t>
  </si>
  <si>
    <t>Coordinación General de Planificación y Gestión Estratégica</t>
  </si>
  <si>
    <t>Dirección de Planificación, Proyectos y Seguimiento</t>
  </si>
  <si>
    <t>Gestión para el pago de viáticos en el interior para el personal de la CGPGE</t>
  </si>
  <si>
    <t>Gestión para el pago de viáticos en el interior para el personal de la DPPS</t>
  </si>
  <si>
    <t>Coordinación General de Tecnologías de la Información y Comunicación</t>
  </si>
  <si>
    <t>Dirección de Operaciones y Gestión Territorial de Tecnologías de la Información y Comunicación</t>
  </si>
  <si>
    <t>Dirección de Administración  de Servicios, Diseño e Implementación de Tecnoligías de la Infromación</t>
  </si>
  <si>
    <t>Gestionar  la Contratación del Servicio Outsourcing de Impresión, Escaneo y Fotocopiado para el Ministerio del Interior, Periodo 2025-2026</t>
  </si>
  <si>
    <t>Servicio de Data Center Virtual, Conectividad, Componentes y Seguridad de TI para el Ministerio del Interior</t>
  </si>
  <si>
    <t>Coordinación General Jurídica</t>
  </si>
  <si>
    <t>Dirección de Coactivas</t>
  </si>
  <si>
    <t>Dirección de Patrocinio Judicial</t>
  </si>
  <si>
    <t>Caja Chica de Procesos Coactivos</t>
  </si>
  <si>
    <t>Gestión para el pago de viáticos en el interior para el personal de la DPJ</t>
  </si>
  <si>
    <t>Caja Chica procedimientos judiciales</t>
  </si>
  <si>
    <t>DESCRIPCIÓN POLÍTICA IGUALDAD</t>
  </si>
  <si>
    <t>Dirección de Asesoría Técnica en Materia de Seguridad</t>
  </si>
  <si>
    <t>Dirección de Comunicación Social</t>
  </si>
  <si>
    <t>Gestión para el pago de viáticos en el interior para el personal de la DATMS</t>
  </si>
  <si>
    <t>Gestión para el pago de viáticos en el interior para el personal de la DCS</t>
  </si>
  <si>
    <t>Contratación de servicio de pautaje, para el Ministerio del Interior</t>
  </si>
  <si>
    <t>Pautaje</t>
  </si>
  <si>
    <t>Ínfima</t>
  </si>
  <si>
    <t xml:space="preserve">Subsecretaría de Administración y Control de Sustancias Catalogadas Sujetas a Fiscalización </t>
  </si>
  <si>
    <t>Dirección de Administración de Sustancias Catalogadas Sujetas a Fiscalización</t>
  </si>
  <si>
    <t>Dirección de Control de Sustancias Catalogadas Sujetas a Fiscalización</t>
  </si>
  <si>
    <t>Contratación del servicio de un centro de remediación ambiental para la destrucción de sustancias catalogadas sujetas a fiscalización, precursores químicos y sustancias químicas específicas, que mantiene en depósito el MDI.</t>
  </si>
  <si>
    <t>Contratación del servicio de embarque y desembarque de sustancias catalogadas sujetas a fiscalización, depositadas por disposición judicial o de autoridad competente en el
Ministerio del Interior, a nivel nacional</t>
  </si>
  <si>
    <t>Gestión para el pago de viáticos en el interior para el personal de la DASCSF a nivel nacional</t>
  </si>
  <si>
    <t>Arrastre para pago mes de diciembre 2025, del contrato Nro. MDI-CGJ-2024-006 para la Contratación del servicio de un centro de remediación ambiental para la destrucción de sustancias catalogadas sujetas a fiscalización, precursores químicos y sustancias químicas específicas, que mantiene en depósito el MDI.</t>
  </si>
  <si>
    <t>Arrastre pago mes diciembre 2025, de la Contratación del servicio de embarque y desembarque de sustancias catalogadas sujetas a fiscalización, depositadas por disposición judicial o de autoridad competente en el Ministerio del Interior, a nivel nacional</t>
  </si>
  <si>
    <t>Gestión para el pago de viáticos en el interior para el personal de la DCSCSF a nivel nacional.</t>
  </si>
  <si>
    <t>Gestión para el pago de viáticos en el interior para el personal de la SADSCSF</t>
  </si>
  <si>
    <t>Kilogramo</t>
  </si>
  <si>
    <t>Regimen Especial</t>
  </si>
  <si>
    <t>Servicio</t>
  </si>
  <si>
    <t>Subsecretaría de Combate al Delito</t>
  </si>
  <si>
    <t>Dirección de Ciberdelitos</t>
  </si>
  <si>
    <t xml:space="preserve">Dirección de Asuntos Internos </t>
  </si>
  <si>
    <t>Dirección de Gestión de Combate al Delito</t>
  </si>
  <si>
    <t>Gestión para el pago de viáticos en el interior para el personal de la DC</t>
  </si>
  <si>
    <t>Gestión para el pago de viáticos en el interior para el personal de la DAI</t>
  </si>
  <si>
    <t>Gestión para el pago de viáticos en el interior para el personal de la DGCD</t>
  </si>
  <si>
    <t>Subsecretaría de Migración</t>
  </si>
  <si>
    <t xml:space="preserve">Dirección de Servicios Migratorios </t>
  </si>
  <si>
    <t xml:space="preserve">Subsecretaría de Migración </t>
  </si>
  <si>
    <t>Dirección de Control Migratorio</t>
  </si>
  <si>
    <t>Gestión para el pago de viáticos en el interior para el personal de la SDM</t>
  </si>
  <si>
    <t>01041001</t>
  </si>
  <si>
    <t>Generar estadísticas confiables y actualizadas de la migración ecuatoriana y global, y sus derivaciones</t>
  </si>
  <si>
    <t>Gestión para el pago de viáticos en el interior para el personal de la DSM</t>
  </si>
  <si>
    <t xml:space="preserve">Adquisición uniformes institucionales personal de la Subsecretaría de Migración </t>
  </si>
  <si>
    <t>Pago Servicio Agua Potable - Unidad de Control Migratorio La Balsa Zamora Chinchipe (Contenedor)</t>
  </si>
  <si>
    <t>Pago Servicio Energía Eléctrica - Unidad de Control Migratorio La Balsa Zamora Chinchipe (Contenedor)</t>
  </si>
  <si>
    <t>Mantenimiento Contenedor Unidad de Control Migratorio La Balsa - Zamora Chinchipe</t>
  </si>
  <si>
    <t xml:space="preserve">Convenio de pago - Servicio de arrendamiento oficinas Servicio de Apoyo Migratorio/Unidad de Control Migratorio Santa Cruz - Galápagos </t>
  </si>
  <si>
    <t>Convenio de pago - Servicio de arrendamiento oficinas Unidad De Control Migratorio La Balsa - Zamora Chinchipe - Pago Pendiente 2023, 2024 (Arrastre)</t>
  </si>
  <si>
    <t>Adquisición de libretines para las notificaciones de multas y salidas voluntarias por el cometimiento de faltas migtratorias establecidas en la Ley Orgánica de Movilidad Humana</t>
  </si>
  <si>
    <t>Gestión para el pago de viáticos en el interior para el personal de la DCM</t>
  </si>
  <si>
    <t>Adquisición de equipo de seguridad para el personal de la Subsecretaría de Migración, para ejecución de operativos de control migratorio a nivel nacional.</t>
  </si>
  <si>
    <t>Mantenimiento y/o adecuaciones de las instalaciones de la Subsecretaría de Migración, Unidades de Control y Servicio Migratorio a nivel nacional.</t>
  </si>
  <si>
    <t>Unidad</t>
  </si>
  <si>
    <t>Catálogo Eletrónico</t>
  </si>
  <si>
    <t>C1, C2</t>
  </si>
  <si>
    <t>Ínfima Cuantía</t>
  </si>
  <si>
    <t>Subsecretaría de Orden Público y Seguridad Privada</t>
  </si>
  <si>
    <t>Dirección de Regulación de Seguridad Privada</t>
  </si>
  <si>
    <t>Dirección de Protección Interna</t>
  </si>
  <si>
    <t>Dirección de Control y Monitoreo de Servicios de Seguridad Privada</t>
  </si>
  <si>
    <t>Dirección de Control y Orden Público</t>
  </si>
  <si>
    <t>Contratación de un analista para la fijación de costos referenciales de servicios de seguridad privada</t>
  </si>
  <si>
    <t>Gestión para el pago de viáticos en el interior para el personal de la SOPSP</t>
  </si>
  <si>
    <t>Gestión para el pago de viáticos en el interior para el personal de la DRSP</t>
  </si>
  <si>
    <t>Gestión para el pago de viáticos en el interior para el personal de la DPI</t>
  </si>
  <si>
    <t>Gestión para pagos de viáticos para personal de la DCMSSP</t>
  </si>
  <si>
    <t>Adquisición de sellos de autorización para vehículos blindados</t>
  </si>
  <si>
    <t>Gestión para pagos de viáticos en el interior para el personal de la DCOP</t>
  </si>
  <si>
    <t>Sellos</t>
  </si>
  <si>
    <t>ínfima cuantía</t>
  </si>
  <si>
    <t>Subsecretaría de Policía</t>
  </si>
  <si>
    <t>Dirección de Articulación Policial</t>
  </si>
  <si>
    <t>Gestión para el pago de viáticos en el interior para el personal de la SDP</t>
  </si>
  <si>
    <t>Gestión para el pago de viáticos en el interior para el personal de la DAP</t>
  </si>
  <si>
    <t>Subsecretaría de Seguridad Ciudadana y Prevención del Delito y Violencia</t>
  </si>
  <si>
    <t>Dirección de Articulación Interinstitucional para la Seguridad Ciudadana</t>
  </si>
  <si>
    <t>Dirección de Derechos Humanos y Género para la Seguridad Ciudadana</t>
  </si>
  <si>
    <t>Dirección de Gestión Territorial y Participación Ciudadana</t>
  </si>
  <si>
    <t>Gestión para el pago de viáticos en el interior para el personal de la SSCPV</t>
  </si>
  <si>
    <t>01050301</t>
  </si>
  <si>
    <t>Articular y fortalecer los servicios integrales de atención a niñas, niños y adolescentes en situación de: maltrato, abuso y explotación sexual, explotación laboral y económica, tráfico y trata, privación de su medio familiar, mendicidad, movilidad humana, desaparición o discapacidad; adolescentes embarazadas, y enfermedades de transmisión sexual</t>
  </si>
  <si>
    <t>Gestión para el pago de viáticos en el interior para el personal de la DAISC</t>
  </si>
  <si>
    <t>Gestión para el pago de viáticos en el interior para el personal de la DDHGSC</t>
  </si>
  <si>
    <t>01010504</t>
  </si>
  <si>
    <t>Generación de información sobre violencia de género en sus distintas manifestaciones</t>
  </si>
  <si>
    <t>Gestión para el pago de viáticos en el interior para el personal de la  DGTPC</t>
  </si>
  <si>
    <t>Subsecretaria de Seguridad Pública</t>
  </si>
  <si>
    <t>Direción de Seguridad Pública</t>
  </si>
  <si>
    <t>Dirección Contra la Delincuencia Organizada Transnacional y Terrorismo</t>
  </si>
  <si>
    <t>Dirección de Personas Desaparecidas</t>
  </si>
  <si>
    <t>Dirección Contra la Trata de Personas y Tráfico Ilícito de Migrantes</t>
  </si>
  <si>
    <t>Gestión para el pago de viáticos en el interior para el personal de la DSP</t>
  </si>
  <si>
    <t>Gestión para el pago de viáticos en el interior para el personal de la SSP</t>
  </si>
  <si>
    <t>Gestión para el pago de viáticos en el interior para el personal de la DOTT</t>
  </si>
  <si>
    <t>Gestión para el pago de viáticos en el interior para el personal de la DPD</t>
  </si>
  <si>
    <t>Gestión para el pago de viáticos en el interior para el personal de la DCTPTIM</t>
  </si>
  <si>
    <t>01040502</t>
  </si>
  <si>
    <t xml:space="preserve">Promover campañas masivas de información y sensibilización para una movilidad humana informada y segura, alertando los riesgos de la trata y el tráfico de personas y sus consecuencias </t>
  </si>
  <si>
    <t>MDI</t>
  </si>
  <si>
    <t>Gestión para la Optimización de Recursos</t>
  </si>
  <si>
    <t>MDI-CGAF-DATH-0001</t>
  </si>
  <si>
    <t>MDI-CGAF-DATH-0002</t>
  </si>
  <si>
    <t>MDI-CGAF-DATH-0003</t>
  </si>
  <si>
    <t>MDI-CGAF-DATH-0004</t>
  </si>
  <si>
    <t>MDI-CGAF-DATH-0005</t>
  </si>
  <si>
    <t>MDI-CGAF-DATH-0006</t>
  </si>
  <si>
    <t>MDI-CGAF-DATH-0007</t>
  </si>
  <si>
    <t>MDI-CGAF-DATH-0008</t>
  </si>
  <si>
    <t>MDI-CGAF-DATH-0009</t>
  </si>
  <si>
    <t>MDI-CGAF-DATH-0010</t>
  </si>
  <si>
    <t>MDI-CGAF-DATH-0011</t>
  </si>
  <si>
    <t>MDI-CGAF-DATH-0012</t>
  </si>
  <si>
    <t>MDI-CGAF-DATH-0013</t>
  </si>
  <si>
    <t>MDI-CGAF-DATH-0051</t>
  </si>
  <si>
    <t>MDI-CGAF-DATH-0052</t>
  </si>
  <si>
    <t>MDI-CGAF-DATH-0053</t>
  </si>
  <si>
    <t>MDI-CGAF-DATH-0054</t>
  </si>
  <si>
    <t>MDI-CGAF-DATH-0055</t>
  </si>
  <si>
    <t>MDI-CGAF-DATH-0079</t>
  </si>
  <si>
    <t>MDI-CGAF-DATH-0080</t>
  </si>
  <si>
    <t>MDI-CGAF-DA-0014</t>
  </si>
  <si>
    <t>MDI-CGAF-DA-0015</t>
  </si>
  <si>
    <t>MDI-CGAF-DA-0016</t>
  </si>
  <si>
    <t>MDI-CGAF-DA-0017</t>
  </si>
  <si>
    <t>MDI-CGAF-DA-0018</t>
  </si>
  <si>
    <t>MDI-CGAF-DA-0019</t>
  </si>
  <si>
    <t>MDI-CGAF-DA-0020</t>
  </si>
  <si>
    <t>MDI-CGAF-DA-0021</t>
  </si>
  <si>
    <t>MDI-CGAF-DA-0022</t>
  </si>
  <si>
    <t>MDI-CGAF-DA-0023</t>
  </si>
  <si>
    <t>MDI-CGAF-DA-0024</t>
  </si>
  <si>
    <t>MDI-CGAF-DA-0025</t>
  </si>
  <si>
    <t>MDI-CGAF-DA-0026</t>
  </si>
  <si>
    <t>MDI-CGAF-DA-0027</t>
  </si>
  <si>
    <t>MDI-CGAF-DA-0028</t>
  </si>
  <si>
    <t>MDI-CGAF-DA-0029</t>
  </si>
  <si>
    <t>MDI-CGAF-DA-0030</t>
  </si>
  <si>
    <t>MDI-CGAF-DA-0031</t>
  </si>
  <si>
    <t>MDI-CGAF-DA-0032</t>
  </si>
  <si>
    <t>MDI-CGAF-DA-0033</t>
  </si>
  <si>
    <t>MDI-CGAF-DA-0034</t>
  </si>
  <si>
    <t>MDI-CGAF-DA-0035</t>
  </si>
  <si>
    <t>MDI-CGAF-DA-0036</t>
  </si>
  <si>
    <t>MDI-CGAF-DA-0037</t>
  </si>
  <si>
    <t>MDI-CGAF-DA-0038</t>
  </si>
  <si>
    <t>MDI-CGAF-DA-0039</t>
  </si>
  <si>
    <t>MDI-CGAF-DA-0040</t>
  </si>
  <si>
    <t>MDI-CGAF-DA-0041</t>
  </si>
  <si>
    <t>MDI-CGAF-DA-0042</t>
  </si>
  <si>
    <t>MDI-CGAF-DA-0043</t>
  </si>
  <si>
    <t>MDI-CGAF-DA-0044</t>
  </si>
  <si>
    <t>MDI-CGAF-DA-0045</t>
  </si>
  <si>
    <t>MDI-CGAF-DA-0046</t>
  </si>
  <si>
    <t>MDI-CGAF-DA-0047</t>
  </si>
  <si>
    <t>MDI-CGAF-DA-0048</t>
  </si>
  <si>
    <t>MDI-CGAF-DA-0049</t>
  </si>
  <si>
    <t>MDI-CGAF-DA-0050</t>
  </si>
  <si>
    <t>MDI-CGAF-DA-0061</t>
  </si>
  <si>
    <t>MDI-CGAF-DA-0062</t>
  </si>
  <si>
    <t>MDI-CGAF-DA-0063</t>
  </si>
  <si>
    <t>MDI-CGAF-DA-0064</t>
  </si>
  <si>
    <t>MDI-CGAF-DA-0065</t>
  </si>
  <si>
    <t>MDI-CGAF-DA-0066</t>
  </si>
  <si>
    <t>MDI-CGAF-DA-0067</t>
  </si>
  <si>
    <t>MDI-CGAF-DA-0068</t>
  </si>
  <si>
    <t>MDI-CGAF-DA-0069</t>
  </si>
  <si>
    <t>MDI-CGAF-DA-0070</t>
  </si>
  <si>
    <t>MDI-CGAF-DA-0071</t>
  </si>
  <si>
    <t>MDI-CGAF-DA-0072</t>
  </si>
  <si>
    <t>MDI-CGAF-DA-0073</t>
  </si>
  <si>
    <t>MDI-CGAF-DA-0074</t>
  </si>
  <si>
    <t>MDI-CGAF-DA-0075</t>
  </si>
  <si>
    <t>MDI-CGAF-DA-0076</t>
  </si>
  <si>
    <t>MDI-CGAF-DA-0077</t>
  </si>
  <si>
    <t>MDI-CGAF-DA-0078</t>
  </si>
  <si>
    <t>MDO-CGAF-DF-0056</t>
  </si>
  <si>
    <t>MDO-CGAF-DF-0057</t>
  </si>
  <si>
    <t>MDO-CGAF-DF-0058</t>
  </si>
  <si>
    <t>MDO-CGAF-DF-0059</t>
  </si>
  <si>
    <t>MDO-CGAF-DF-0060</t>
  </si>
  <si>
    <t>MDO-CGAF-DF-0081</t>
  </si>
  <si>
    <t>MDI-CGPGE-DPPS-0082</t>
  </si>
  <si>
    <t>MDI-CGPGE-DPPS-0083</t>
  </si>
  <si>
    <t>MDI-CGTIC-DOGTI-0084</t>
  </si>
  <si>
    <t>MDI-CGTIC-DAST-0085</t>
  </si>
  <si>
    <t>MDI-CGJ-DC-0086</t>
  </si>
  <si>
    <t>MDI-CGJ-DPJ-0087</t>
  </si>
  <si>
    <t>MDI-CGJ-DPJ-0088</t>
  </si>
  <si>
    <t>MDI-MDI-MDI-0132</t>
  </si>
  <si>
    <t>MDI-MDI-MDI-0133</t>
  </si>
  <si>
    <t>MDI-MDI-MDI-0134</t>
  </si>
  <si>
    <t>MDI-MDI-MDI-0135</t>
  </si>
  <si>
    <t>MDI-MDI-MDI-0136</t>
  </si>
  <si>
    <t>MDI-MDI-MDI-0137</t>
  </si>
  <si>
    <t>MDI-MDI-MDI-0138</t>
  </si>
  <si>
    <t>MDI-MDI-MDI-0139</t>
  </si>
  <si>
    <t>MDI-DATMS-0089</t>
  </si>
  <si>
    <t>MDI-DCS-0090</t>
  </si>
  <si>
    <t>MDI-DCS-0091</t>
  </si>
  <si>
    <t>MDI-SACSSF-DASSF-0092</t>
  </si>
  <si>
    <t>MDI-SACSSF-DASSF-0093</t>
  </si>
  <si>
    <t>MDI-SACSSF-DASSF-0094</t>
  </si>
  <si>
    <t>MDI-SACSSF-DASSF-0095</t>
  </si>
  <si>
    <t>MDI-SACSSF-DASSF-0096</t>
  </si>
  <si>
    <t>MDI-SCCSSF-DASSF-0097</t>
  </si>
  <si>
    <t>MDI-SCCSSF-DASSF-0098</t>
  </si>
  <si>
    <t>MDI-SCD-DC-0099</t>
  </si>
  <si>
    <t>MDI-SCD-DAI-0100</t>
  </si>
  <si>
    <t>MDI-SCD-DGCD-0101</t>
  </si>
  <si>
    <t>MDI-SDM-DSM-0102</t>
  </si>
  <si>
    <t>MDI-SDM-DSM-0103</t>
  </si>
  <si>
    <t>MDI-SDM-DSM-0104</t>
  </si>
  <si>
    <t>MDI-SDM-DSM-0105</t>
  </si>
  <si>
    <t>MDI-SDM-DSM-0106</t>
  </si>
  <si>
    <t>MDI-SDM-DSM-0107</t>
  </si>
  <si>
    <t>MDI-SDM-DSM-0108</t>
  </si>
  <si>
    <t>MDI-SDM-DSM-0109</t>
  </si>
  <si>
    <t>MDI-SDM-DCM-0110</t>
  </si>
  <si>
    <t>MDI-SDM-DCM-0111</t>
  </si>
  <si>
    <t>MDI-SDM-DCM-0112</t>
  </si>
  <si>
    <t>MDI-SDM-DCM-0113</t>
  </si>
  <si>
    <t>MDI-SOPSP-DRSP-0114</t>
  </si>
  <si>
    <t>MDI-SOPSP-DRSP-0115</t>
  </si>
  <si>
    <t>MDI-SOPSP-DRSP-0116</t>
  </si>
  <si>
    <t>MDI-SOPSP-DPI-0117</t>
  </si>
  <si>
    <t>MDI-SOPSP-DCMSSP-0118</t>
  </si>
  <si>
    <t>MDI-SOPSP-DCOP-0120</t>
  </si>
  <si>
    <t>MDI-SOPSP-DCMSSP-0119</t>
  </si>
  <si>
    <t>MDI-SDP-DAP-0121</t>
  </si>
  <si>
    <t>MDI-SDP-DAP-0122</t>
  </si>
  <si>
    <t>MDI-SSCPDV-DAISC-0123</t>
  </si>
  <si>
    <t>MDI-SSCPDV-DAISC-0124</t>
  </si>
  <si>
    <t>MDI-SSCPDV-DDHGSC-0125</t>
  </si>
  <si>
    <t>MDI-SSCPDV-DGTPC-0126</t>
  </si>
  <si>
    <t>MDI-SSP-DSP-0127</t>
  </si>
  <si>
    <t>MDI-SSP-DSP-0128</t>
  </si>
  <si>
    <t>MDI-SSP-DOTT-0129</t>
  </si>
  <si>
    <t>MDI-SSP-DPD-0130</t>
  </si>
  <si>
    <t>MDI-SSP-DCTPTIM-0131</t>
  </si>
  <si>
    <t>Servicio de Mantenimiento Preventivo y Correctivo para las Camionetas Modelo Wingle Doble Cabina 4X4 del MDI, adquiridas mediante catálogo electrónico, en aplicación del Principio de Vigencia Tecnológica</t>
  </si>
  <si>
    <t>MDI-MDI-MDI-0140</t>
  </si>
  <si>
    <t>MDI-MDI-MDI-0141</t>
  </si>
  <si>
    <t>Adquisición de Mobiliario para el Ministerio del Interior - CATE-MDI-2025-009</t>
  </si>
  <si>
    <t>MDI-CGAF-DA-0142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</si>
</sst>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_ ;_ * \-#,##0_ ;_ * &quot;-&quot;??_ ;_ @_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37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4" borderId="13" xfId="0" applyFill="1" applyBorder="1" applyAlignment="1">
      <alignment horizontal="centerContinuous" vertical="center"/>
    </xf>
    <xf numFmtId="0" fontId="0" fillId="4" borderId="13" xfId="0" applyFill="1" applyBorder="1" applyAlignment="1">
      <alignment horizontal="center" vertical="center"/>
    </xf>
    <xf numFmtId="43" fontId="0" fillId="0" borderId="0" xfId="1" applyFont="1" applyFill="1"/>
    <xf numFmtId="0" fontId="8" fillId="4" borderId="19" xfId="0" applyFont="1" applyFill="1" applyBorder="1" applyAlignment="1">
      <alignment horizontal="centerContinuous" vertical="center"/>
    </xf>
    <xf numFmtId="0" fontId="8" fillId="4" borderId="19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/>
    </xf>
    <xf numFmtId="49" fontId="7" fillId="13" borderId="14" xfId="0" applyNumberFormat="1" applyFont="1" applyFill="1" applyBorder="1" applyAlignment="1">
      <alignment horizontal="center" vertical="center" wrapText="1"/>
    </xf>
    <xf numFmtId="49" fontId="7" fillId="13" borderId="14" xfId="0" applyNumberFormat="1" applyFont="1" applyFill="1" applyBorder="1" applyAlignment="1">
      <alignment horizontal="center" vertical="center"/>
    </xf>
    <xf numFmtId="49" fontId="7" fillId="14" borderId="14" xfId="0" applyNumberFormat="1" applyFont="1" applyFill="1" applyBorder="1" applyAlignment="1">
      <alignment horizontal="center" vertical="center" wrapText="1"/>
    </xf>
    <xf numFmtId="49" fontId="7" fillId="14" borderId="14" xfId="0" applyNumberFormat="1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43" fontId="7" fillId="11" borderId="14" xfId="3" applyFont="1" applyFill="1" applyBorder="1" applyAlignment="1">
      <alignment horizontal="center" vertical="center" wrapText="1"/>
    </xf>
    <xf numFmtId="44" fontId="7" fillId="11" borderId="14" xfId="2" applyFont="1" applyFill="1" applyBorder="1" applyAlignment="1">
      <alignment horizontal="center" vertical="center" wrapText="1"/>
    </xf>
    <xf numFmtId="43" fontId="8" fillId="4" borderId="20" xfId="3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49" fontId="11" fillId="0" borderId="14" xfId="3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43" fontId="9" fillId="0" borderId="19" xfId="1" applyFont="1" applyFill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 wrapText="1"/>
    </xf>
    <xf numFmtId="44" fontId="12" fillId="0" borderId="14" xfId="4" applyFont="1" applyFill="1" applyBorder="1" applyAlignment="1" applyProtection="1">
      <alignment horizontal="center" vertical="center" wrapText="1"/>
    </xf>
    <xf numFmtId="44" fontId="9" fillId="0" borderId="19" xfId="4" applyFont="1" applyFill="1" applyBorder="1" applyAlignment="1">
      <alignment vertical="center"/>
    </xf>
    <xf numFmtId="43" fontId="13" fillId="0" borderId="14" xfId="3" applyFont="1" applyFill="1" applyBorder="1" applyAlignment="1">
      <alignment horizontal="center" vertical="center"/>
    </xf>
    <xf numFmtId="43" fontId="9" fillId="0" borderId="14" xfId="3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49" fontId="9" fillId="0" borderId="14" xfId="3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44" fontId="9" fillId="0" borderId="19" xfId="2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3" xfId="3" applyNumberFormat="1" applyFont="1" applyFill="1" applyBorder="1" applyAlignment="1">
      <alignment horizontal="center" vertical="center"/>
    </xf>
    <xf numFmtId="44" fontId="9" fillId="0" borderId="14" xfId="4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3" fontId="10" fillId="0" borderId="14" xfId="1" applyFont="1" applyFill="1" applyBorder="1" applyAlignment="1">
      <alignment horizontal="center" vertical="center" wrapText="1"/>
    </xf>
    <xf numFmtId="44" fontId="10" fillId="0" borderId="14" xfId="2" applyFont="1" applyBorder="1" applyAlignment="1">
      <alignment horizontal="center" vertical="center" wrapText="1"/>
    </xf>
    <xf numFmtId="44" fontId="12" fillId="0" borderId="14" xfId="2" applyFont="1" applyFill="1" applyBorder="1" applyAlignment="1">
      <alignment horizontal="center" vertical="center" wrapText="1"/>
    </xf>
    <xf numFmtId="44" fontId="9" fillId="0" borderId="13" xfId="4" applyFont="1" applyFill="1" applyBorder="1" applyAlignment="1">
      <alignment vertical="center"/>
    </xf>
    <xf numFmtId="164" fontId="10" fillId="0" borderId="14" xfId="5" applyNumberFormat="1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164" fontId="12" fillId="0" borderId="14" xfId="5" applyNumberFormat="1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>
      <alignment wrapText="1"/>
    </xf>
    <xf numFmtId="44" fontId="10" fillId="0" borderId="14" xfId="2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166" fontId="10" fillId="0" borderId="19" xfId="3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4" fontId="10" fillId="0" borderId="19" xfId="2" applyFont="1" applyBorder="1" applyAlignment="1">
      <alignment horizontal="center" vertical="center" wrapText="1"/>
    </xf>
    <xf numFmtId="44" fontId="12" fillId="0" borderId="19" xfId="4" applyFont="1" applyFill="1" applyBorder="1" applyAlignment="1" applyProtection="1">
      <alignment horizontal="center" vertical="center" wrapText="1"/>
    </xf>
    <xf numFmtId="43" fontId="10" fillId="0" borderId="14" xfId="3" applyFont="1" applyFill="1" applyBorder="1" applyAlignment="1">
      <alignment horizontal="center" vertical="center" wrapText="1"/>
    </xf>
    <xf numFmtId="43" fontId="14" fillId="0" borderId="14" xfId="3" applyFont="1" applyFill="1" applyBorder="1" applyAlignment="1">
      <alignment horizontal="center" vertical="center"/>
    </xf>
    <xf numFmtId="0" fontId="10" fillId="15" borderId="14" xfId="0" applyFont="1" applyFill="1" applyBorder="1" applyAlignment="1">
      <alignment horizontal="center" vertical="center" wrapText="1"/>
    </xf>
    <xf numFmtId="44" fontId="12" fillId="0" borderId="14" xfId="2" applyFont="1" applyFill="1" applyBorder="1" applyAlignment="1" applyProtection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43" fontId="10" fillId="0" borderId="19" xfId="3" applyFont="1" applyFill="1" applyBorder="1" applyAlignment="1">
      <alignment horizontal="center" vertical="center" wrapText="1"/>
    </xf>
    <xf numFmtId="44" fontId="12" fillId="0" borderId="19" xfId="2" applyFont="1" applyFill="1" applyBorder="1" applyAlignment="1" applyProtection="1">
      <alignment horizontal="center" vertical="center" wrapText="1"/>
    </xf>
    <xf numFmtId="166" fontId="9" fillId="0" borderId="19" xfId="3" applyNumberFormat="1" applyFont="1" applyFill="1" applyBorder="1" applyAlignment="1">
      <alignment horizontal="center" vertical="center" wrapText="1"/>
    </xf>
    <xf numFmtId="44" fontId="9" fillId="15" borderId="14" xfId="2" applyFont="1" applyFill="1" applyBorder="1" applyAlignment="1">
      <alignment horizontal="center" vertical="center" wrapText="1"/>
    </xf>
    <xf numFmtId="43" fontId="9" fillId="0" borderId="19" xfId="3" applyFont="1" applyFill="1" applyBorder="1" applyAlignment="1">
      <alignment horizontal="center" vertical="center" wrapText="1"/>
    </xf>
    <xf numFmtId="44" fontId="11" fillId="0" borderId="14" xfId="2" applyFont="1" applyFill="1" applyBorder="1" applyAlignment="1">
      <alignment horizontal="center" vertical="center" wrapText="1"/>
    </xf>
    <xf numFmtId="43" fontId="9" fillId="0" borderId="14" xfId="3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3" fontId="9" fillId="0" borderId="14" xfId="2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wrapText="1"/>
    </xf>
    <xf numFmtId="0" fontId="11" fillId="0" borderId="23" xfId="0" applyFont="1" applyBorder="1" applyAlignment="1">
      <alignment horizontal="center" wrapText="1"/>
    </xf>
    <xf numFmtId="0" fontId="11" fillId="0" borderId="23" xfId="0" applyFont="1" applyBorder="1" applyAlignment="1">
      <alignment horizontal="left" wrapText="1"/>
    </xf>
    <xf numFmtId="0" fontId="10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166" fontId="9" fillId="0" borderId="24" xfId="3" applyNumberFormat="1" applyFont="1" applyFill="1" applyBorder="1" applyAlignment="1">
      <alignment horizontal="center" vertical="center" wrapText="1"/>
    </xf>
    <xf numFmtId="44" fontId="9" fillId="15" borderId="13" xfId="2" applyFont="1" applyFill="1" applyBorder="1" applyAlignment="1">
      <alignment horizontal="center" vertical="center" wrapText="1"/>
    </xf>
    <xf numFmtId="43" fontId="13" fillId="0" borderId="13" xfId="3" applyFont="1" applyFill="1" applyBorder="1" applyAlignment="1">
      <alignment horizontal="center" vertical="center"/>
    </xf>
    <xf numFmtId="166" fontId="9" fillId="0" borderId="14" xfId="3" applyNumberFormat="1" applyFont="1" applyFill="1" applyBorder="1" applyAlignment="1">
      <alignment horizontal="center" vertical="center" wrapText="1"/>
    </xf>
    <xf numFmtId="43" fontId="9" fillId="0" borderId="19" xfId="6" applyFont="1" applyFill="1" applyBorder="1" applyAlignment="1">
      <alignment horizontal="center" vertical="center" wrapText="1"/>
    </xf>
    <xf numFmtId="44" fontId="9" fillId="0" borderId="14" xfId="7" applyFont="1" applyBorder="1" applyAlignment="1">
      <alignment horizontal="center" vertical="center" wrapText="1"/>
    </xf>
    <xf numFmtId="43" fontId="13" fillId="0" borderId="14" xfId="6" applyFont="1" applyFill="1" applyBorder="1" applyAlignment="1">
      <alignment horizontal="center" vertical="center"/>
    </xf>
    <xf numFmtId="43" fontId="9" fillId="0" borderId="14" xfId="3" applyFont="1" applyFill="1" applyBorder="1" applyAlignment="1">
      <alignment vertical="center" wrapText="1"/>
    </xf>
    <xf numFmtId="4" fontId="9" fillId="0" borderId="19" xfId="3" applyNumberFormat="1" applyFont="1" applyFill="1" applyBorder="1" applyAlignment="1">
      <alignment horizontal="right" vertical="center" wrapText="1"/>
    </xf>
    <xf numFmtId="167" fontId="9" fillId="0" borderId="14" xfId="3" applyNumberFormat="1" applyFont="1" applyFill="1" applyBorder="1" applyAlignment="1">
      <alignment horizontal="right" vertical="center" wrapText="1"/>
    </xf>
    <xf numFmtId="0" fontId="9" fillId="15" borderId="19" xfId="0" applyFont="1" applyFill="1" applyBorder="1" applyAlignment="1">
      <alignment horizontal="center" vertical="center" wrapText="1"/>
    </xf>
    <xf numFmtId="43" fontId="9" fillId="15" borderId="19" xfId="3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9" fillId="0" borderId="24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left" vertical="center" wrapText="1"/>
    </xf>
    <xf numFmtId="49" fontId="9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44" fontId="0" fillId="0" borderId="0" xfId="2" applyFont="1"/>
    <xf numFmtId="44" fontId="0" fillId="0" borderId="0" xfId="0" applyNumberFormat="1"/>
    <xf numFmtId="44" fontId="12" fillId="0" borderId="0" xfId="4" applyFont="1" applyFill="1" applyBorder="1" applyAlignment="1" applyProtection="1">
      <alignment horizontal="center" vertical="center" wrapText="1"/>
    </xf>
    <xf numFmtId="2" fontId="0" fillId="0" borderId="0" xfId="0" applyNumberFormat="1"/>
    <xf numFmtId="43" fontId="0" fillId="0" borderId="0" xfId="0" applyNumberFormat="1"/>
    <xf numFmtId="0" fontId="5" fillId="2" borderId="25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164" fontId="5" fillId="2" borderId="29" xfId="0" applyNumberFormat="1" applyFont="1" applyFill="1" applyBorder="1" applyAlignment="1">
      <alignment vertical="center"/>
    </xf>
    <xf numFmtId="164" fontId="5" fillId="2" borderId="30" xfId="0" applyNumberFormat="1" applyFont="1" applyFill="1" applyBorder="1" applyAlignment="1">
      <alignment vertical="center"/>
    </xf>
    <xf numFmtId="164" fontId="5" fillId="2" borderId="31" xfId="0" applyNumberFormat="1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3" fontId="14" fillId="0" borderId="21" xfId="3" applyFont="1" applyFill="1" applyBorder="1" applyAlignment="1">
      <alignment horizontal="center" vertical="center"/>
    </xf>
    <xf numFmtId="164" fontId="12" fillId="0" borderId="21" xfId="5" applyNumberFormat="1" applyFont="1" applyFill="1" applyBorder="1" applyAlignment="1" applyProtection="1">
      <alignment horizontal="center" vertical="center" wrapText="1"/>
    </xf>
    <xf numFmtId="0" fontId="10" fillId="15" borderId="21" xfId="0" applyFont="1" applyFill="1" applyBorder="1" applyAlignment="1">
      <alignment horizontal="center" vertical="center" wrapText="1"/>
    </xf>
    <xf numFmtId="44" fontId="12" fillId="0" borderId="21" xfId="4" applyFont="1" applyFill="1" applyBorder="1" applyAlignment="1" applyProtection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4" fontId="12" fillId="0" borderId="20" xfId="4" applyFont="1" applyFill="1" applyBorder="1" applyAlignment="1" applyProtection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44" fontId="12" fillId="0" borderId="36" xfId="4" applyFont="1" applyFill="1" applyBorder="1" applyAlignment="1" applyProtection="1">
      <alignment horizontal="center" vertical="center" wrapText="1"/>
    </xf>
    <xf numFmtId="44" fontId="12" fillId="0" borderId="37" xfId="4" applyFont="1" applyFill="1" applyBorder="1" applyAlignment="1" applyProtection="1">
      <alignment horizontal="center" vertical="center" wrapText="1"/>
    </xf>
    <xf numFmtId="44" fontId="12" fillId="0" borderId="28" xfId="4" applyFont="1" applyFill="1" applyBorder="1" applyAlignment="1" applyProtection="1">
      <alignment horizontal="center" vertical="center" wrapText="1"/>
    </xf>
    <xf numFmtId="44" fontId="12" fillId="0" borderId="11" xfId="4" applyFont="1" applyFill="1" applyBorder="1" applyAlignment="1" applyProtection="1">
      <alignment horizontal="center" vertical="center" wrapText="1"/>
    </xf>
    <xf numFmtId="44" fontId="12" fillId="0" borderId="12" xfId="4" applyFont="1" applyFill="1" applyBorder="1" applyAlignment="1" applyProtection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4" fontId="12" fillId="0" borderId="25" xfId="4" applyFont="1" applyFill="1" applyBorder="1" applyAlignment="1" applyProtection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44" fontId="12" fillId="0" borderId="26" xfId="4" applyFont="1" applyFill="1" applyBorder="1" applyAlignment="1" applyProtection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12" fillId="0" borderId="39" xfId="4" applyNumberFormat="1" applyFont="1" applyFill="1" applyBorder="1" applyAlignment="1" applyProtection="1">
      <alignment horizontal="center" vertical="center" wrapText="1"/>
    </xf>
    <xf numFmtId="0" fontId="12" fillId="0" borderId="40" xfId="4" applyNumberFormat="1" applyFont="1" applyFill="1" applyBorder="1" applyAlignment="1" applyProtection="1">
      <alignment horizontal="center" vertical="center" wrapText="1"/>
    </xf>
    <xf numFmtId="0" fontId="2" fillId="16" borderId="0" xfId="0" applyFont="1" applyFill="1" applyAlignment="1">
      <alignment horizontal="center"/>
    </xf>
    <xf numFmtId="0" fontId="2" fillId="16" borderId="0" xfId="0" applyFont="1" applyFill="1"/>
    <xf numFmtId="49" fontId="0" fillId="0" borderId="0" xfId="0" applyNumberFormat="1"/>
    <xf numFmtId="49" fontId="0" fillId="0" borderId="0" xfId="0" quotePrefix="1" applyNumberFormat="1"/>
    <xf numFmtId="0" fontId="0" fillId="17" borderId="0" xfId="0" applyFill="1" applyAlignment="1">
      <alignment horizontal="center" vertical="center"/>
    </xf>
    <xf numFmtId="0" fontId="0" fillId="17" borderId="0" xfId="0" quotePrefix="1" applyFill="1"/>
    <xf numFmtId="0" fontId="0" fillId="17" borderId="0" xfId="0" applyFill="1"/>
    <xf numFmtId="0" fontId="0" fillId="0" borderId="0" xfId="0" quotePrefix="1"/>
    <xf numFmtId="0" fontId="1" fillId="0" borderId="0" xfId="9" applyAlignment="1">
      <alignment horizontal="center"/>
    </xf>
    <xf numFmtId="0" fontId="0" fillId="0" borderId="0" xfId="9" applyFont="1"/>
    <xf numFmtId="0" fontId="1" fillId="0" borderId="0" xfId="9"/>
    <xf numFmtId="0" fontId="0" fillId="18" borderId="0" xfId="0" applyFill="1" applyAlignment="1">
      <alignment horizontal="center" vertical="center"/>
    </xf>
    <xf numFmtId="0" fontId="0" fillId="18" borderId="0" xfId="0" applyFill="1"/>
    <xf numFmtId="43" fontId="0" fillId="0" borderId="0" xfId="3" applyFont="1" applyFill="1" applyBorder="1" applyAlignment="1"/>
    <xf numFmtId="43" fontId="0" fillId="0" borderId="0" xfId="3" applyFont="1" applyBorder="1" applyAlignment="1"/>
    <xf numFmtId="2" fontId="0" fillId="0" borderId="0" xfId="3" applyNumberFormat="1" applyFont="1" applyBorder="1" applyAlignment="1"/>
    <xf numFmtId="43" fontId="8" fillId="4" borderId="29" xfId="3" applyFont="1" applyFill="1" applyBorder="1" applyAlignment="1">
      <alignment horizontal="center" vertical="center"/>
    </xf>
    <xf numFmtId="43" fontId="8" fillId="4" borderId="30" xfId="3" applyFont="1" applyFill="1" applyBorder="1" applyAlignment="1">
      <alignment horizontal="center" vertical="center"/>
    </xf>
    <xf numFmtId="43" fontId="8" fillId="4" borderId="31" xfId="3" applyFont="1" applyFill="1" applyBorder="1" applyAlignment="1">
      <alignment horizontal="center" vertical="center"/>
    </xf>
    <xf numFmtId="44" fontId="8" fillId="4" borderId="27" xfId="4" applyFont="1" applyFill="1" applyBorder="1" applyAlignment="1">
      <alignment horizontal="center" vertical="center"/>
    </xf>
    <xf numFmtId="43" fontId="0" fillId="0" borderId="41" xfId="3" applyFont="1" applyBorder="1" applyAlignment="1"/>
    <xf numFmtId="43" fontId="13" fillId="0" borderId="19" xfId="3" applyFont="1" applyFill="1" applyBorder="1" applyAlignment="1">
      <alignment horizontal="center" vertical="center"/>
    </xf>
    <xf numFmtId="43" fontId="8" fillId="4" borderId="27" xfId="3" applyFont="1" applyFill="1" applyBorder="1" applyAlignment="1">
      <alignment horizontal="center" vertical="center"/>
    </xf>
    <xf numFmtId="43" fontId="6" fillId="3" borderId="31" xfId="3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164" fontId="5" fillId="2" borderId="42" xfId="0" applyNumberFormat="1" applyFont="1" applyFill="1" applyBorder="1" applyAlignment="1">
      <alignment vertical="center"/>
    </xf>
    <xf numFmtId="0" fontId="7" fillId="14" borderId="43" xfId="0" applyFont="1" applyFill="1" applyBorder="1" applyAlignment="1">
      <alignment horizontal="center" vertical="center" wrapText="1"/>
    </xf>
    <xf numFmtId="0" fontId="7" fillId="14" borderId="44" xfId="0" applyFont="1" applyFill="1" applyBorder="1" applyAlignment="1">
      <alignment horizontal="center" vertical="center" wrapText="1"/>
    </xf>
    <xf numFmtId="0" fontId="7" fillId="14" borderId="45" xfId="0" applyFont="1" applyFill="1" applyBorder="1" applyAlignment="1">
      <alignment horizontal="center" vertical="center" wrapText="1"/>
    </xf>
    <xf numFmtId="0" fontId="7" fillId="14" borderId="46" xfId="0" applyFont="1" applyFill="1" applyBorder="1" applyAlignment="1">
      <alignment horizontal="center" vertical="center" wrapText="1"/>
    </xf>
    <xf numFmtId="0" fontId="7" fillId="14" borderId="47" xfId="0" applyFont="1" applyFill="1" applyBorder="1" applyAlignment="1">
      <alignment horizontal="center" vertical="center" wrapText="1"/>
    </xf>
    <xf numFmtId="44" fontId="12" fillId="0" borderId="19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12" fillId="15" borderId="14" xfId="4" applyFont="1" applyFill="1" applyBorder="1" applyAlignment="1" applyProtection="1">
      <alignment horizontal="center" vertical="center" wrapText="1"/>
    </xf>
    <xf numFmtId="44" fontId="12" fillId="0" borderId="14" xfId="8" applyFont="1" applyFill="1" applyBorder="1" applyAlignment="1" applyProtection="1">
      <alignment horizontal="center" vertical="center" wrapText="1"/>
    </xf>
    <xf numFmtId="49" fontId="2" fillId="6" borderId="19" xfId="0" applyNumberFormat="1" applyFont="1" applyFill="1" applyBorder="1" applyAlignment="1">
      <alignment horizontal="center" vertical="center"/>
    </xf>
    <xf numFmtId="43" fontId="2" fillId="6" borderId="19" xfId="3" applyFont="1" applyFill="1" applyBorder="1" applyAlignment="1">
      <alignment horizontal="center" vertical="center"/>
    </xf>
    <xf numFmtId="49" fontId="2" fillId="6" borderId="1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3" fontId="4" fillId="0" borderId="9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49" fontId="2" fillId="9" borderId="19" xfId="0" applyNumberFormat="1" applyFont="1" applyFill="1" applyBorder="1" applyAlignment="1">
      <alignment horizontal="center" vertical="center"/>
    </xf>
    <xf numFmtId="49" fontId="2" fillId="14" borderId="8" xfId="0" applyNumberFormat="1" applyFont="1" applyFill="1" applyBorder="1" applyAlignment="1">
      <alignment horizontal="center" vertical="center"/>
    </xf>
    <xf numFmtId="49" fontId="2" fillId="14" borderId="9" xfId="0" applyNumberFormat="1" applyFont="1" applyFill="1" applyBorder="1" applyAlignment="1">
      <alignment horizontal="center" vertical="center"/>
    </xf>
    <xf numFmtId="49" fontId="2" fillId="14" borderId="10" xfId="0" applyNumberFormat="1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11" fillId="0" borderId="23" xfId="0" applyFont="1" applyBorder="1" applyAlignment="1">
      <alignment vertical="center" wrapText="1"/>
    </xf>
    <xf numFmtId="0" fontId="15" fillId="0" borderId="2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</cellXfs>
  <cellStyles count="10">
    <cellStyle name="Millares" xfId="1" builtinId="3"/>
    <cellStyle name="Millares 2" xfId="3" xr:uid="{7ECA215C-DBDD-4EAC-8F18-E1ADEE262AA4}"/>
    <cellStyle name="Millares 2 2" xfId="6" xr:uid="{64188DEF-3D5A-430C-86B0-67B9F685041A}"/>
    <cellStyle name="Millares 2 2 16" xfId="5" xr:uid="{27093229-FDCD-4475-9FC6-812492C14185}"/>
    <cellStyle name="Moneda" xfId="2" builtinId="4"/>
    <cellStyle name="Moneda 2" xfId="4" xr:uid="{2C27B68C-5525-45F0-B163-897303973858}"/>
    <cellStyle name="Moneda 2 2" xfId="8" xr:uid="{54BADF4B-DAE5-475F-94DD-C96B411A9BFB}"/>
    <cellStyle name="Moneda 5" xfId="7" xr:uid="{2F009088-C1BB-48C7-8C5D-FB7732E279B8}"/>
    <cellStyle name="Normal" xfId="0" builtinId="0"/>
    <cellStyle name="Normal 247" xfId="9" xr:uid="{8D9E8152-B610-4975-B0A4-B5817800B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25228</xdr:colOff>
      <xdr:row>0</xdr:row>
      <xdr:rowOff>35497</xdr:rowOff>
    </xdr:from>
    <xdr:to>
      <xdr:col>5</xdr:col>
      <xdr:colOff>1019175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06FF5-0F13-4C40-AF2B-D387E03C9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8" y="35497"/>
          <a:ext cx="6051722" cy="926527"/>
        </a:xfrm>
        <a:prstGeom prst="rect">
          <a:avLst/>
        </a:prstGeom>
      </xdr:spPr>
    </xdr:pic>
    <xdr:clientData/>
  </xdr:two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072CCD3-6177-4BA1-BE15-4165AD7A67DE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4FE413C-0A91-4690-BE7A-F8C8702C99AA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E7CD4D1-B0C3-4062-A0E1-33E03BCA82F9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2308A24-7903-4BBD-B3CC-2F2F4F7CB594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FF420654-3F38-4A8C-AD6B-A857CC1F8218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461DBC5-FD51-43B3-9452-CB6D31B11D2E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93DE5E8-BDDB-4AB4-86C8-A3F1860A9A31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BCB3809-ECE6-4A09-8717-B0A16010E1AC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4451335-731A-406C-AF0F-58CCBDD455FC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D64BD3E3-23A1-438E-8F0A-BF886B4DA43E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BD289C8D-E57D-4801-9E5C-B5A24AB934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7BFD9676-1450-40DE-A88C-99346630FFA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A73A757F-E68C-4139-B54B-180EF213982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051912F-34D2-43A6-91C6-C55815AA9EC8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9CAFF438-AF97-42A8-8C2F-04A47632CAD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1895A657-F411-4C48-AB0F-FE9521890E0D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48A4E42-52F9-437A-99E6-E09E82E57A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EF83FC4E-ED25-4144-A222-C433D026D0B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38F06FEC-6869-46EE-8C22-CF6AB1AD824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DC0192CA-39AC-4F3B-AC06-CFAA9E0A154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C6D88EE9-9BB7-4311-9604-9EA8573E31A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CB6A4E7D-9C88-4B0B-B172-9F1ABD31ED3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1EBDADFF-A23C-4FD3-BF6C-DB1EE9C0F9BE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8A979599-B593-48D0-8958-FDF863C0744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83183334-1C65-46E6-A716-F5A149B42D7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F70C15F-A77B-40F5-B02D-ABD048EDBA1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CA2617DC-82B9-4A87-A007-49B065E74A9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E41D08C4-98D2-46B2-9266-FD321861F4B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3487818-4558-4D7B-AE3C-59EE33D10C6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C7C303F3-D7AB-49D4-B31E-F3BE35FE402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83AA1DA0-467D-4587-B74E-8C472D6DA16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D5DAA18B-CB41-45C5-BFB5-7C44813F417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8B2F9565-66FD-4003-8F57-F2D5038BC0F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133DC008-82FC-4BEA-B324-B21518314B8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B2A4CFE-822F-4659-B537-E899B50F17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35F36351-2E4B-45BD-A52C-C07DB84BBBE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2B93799C-46D3-43FE-B72A-411E2E568C9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DE658E7-E46B-4D37-AC30-F13884333D9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5025AB8A-D1B1-4632-B642-4F72888FE2B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8BD841A6-F004-417A-A98F-5E693B89D4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4B9F4BBC-4E9B-4612-97E4-7D89A4CA2E0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AB02724-47C7-4D9C-95CC-71D86511C1A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2137716-EF87-439F-BF5B-2F02A03569D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9920AE13-912D-4226-9D77-369BAB47C0F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D5DC1902-A828-4B73-9F47-DD9B5753F88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FF4F1905-CCAD-43D1-AA89-5D33F64D204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D4487BA0-7C74-44BE-93B3-815AEA85042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0AD6979E-C358-47CE-A9E6-68732E89BD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12051C10-317F-4F7E-89AC-B30383AB6D1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8F286B8D-5C6B-4E40-9533-59B4BD476CD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E160E069-2FB2-432B-A467-CED34DD12E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7ABAF98B-6DDA-4851-AA78-D13D49D5021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91AFA104-BC33-403C-8BEE-E59497F083A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175AE83F-9D93-4465-AD1B-D9F9AC2C5A1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CA42AD3A-94C9-4A05-8955-EB7D178F780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8824E95C-D67D-4911-8B27-64ADA4A10CD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A487A147-54A0-412E-B5ED-2E6B3191D79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5253A4C6-7D31-4F70-A0D4-DED8C8B6988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42C65517-9E4F-4D24-9537-13F069B6933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2EC8B5D0-3ABE-4B00-9E96-E3703FA1494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7366834-51E3-4F7F-848E-618E3882AD18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CCBD95A3-A34A-414F-80AB-83876168AB7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B553950A-B211-4E82-9167-773F0EEA851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7F3DEB50-3248-49CC-9322-EFBD2B138E5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41CD90B7-9FDD-4728-8386-B548C7FF329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EE74679E-1774-42F7-B608-8F16CAC8056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FC0A66C-6AD0-4FA8-9B6A-E228C123005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4213B9AC-8516-4E30-9B31-AC4F95EA94F9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8CAB2C29-B78F-4091-8E99-ACC672C8593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198</xdr:row>
      <xdr:rowOff>0</xdr:rowOff>
    </xdr:from>
    <xdr:ext cx="65" cy="172227"/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7A0BF1C6-D90B-4D09-B05E-7FAA65A8922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DE807F31-E7B6-486D-8E75-D21F63170CA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177C9054-90B9-4DC1-9493-AE7202D785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963BFFA2-4F5B-4C1F-BD39-1B63CBF6D78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8AFBD0C9-3848-44AB-BEDA-8A39ACD6EC3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9D29A8A6-DE20-4E00-A955-A32FB1C321D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ED1B38D0-6FF3-464B-9EF9-F73A0319174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B490B02-11F2-402D-A370-284247D288D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3C7914D3-359B-45A6-9126-B33BF6E119E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07D16277-943C-4709-8459-0FDDAEF7ADD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2" name="CuadroTexto 81">
          <a:extLst>
            <a:ext uri="{FF2B5EF4-FFF2-40B4-BE49-F238E27FC236}">
              <a16:creationId xmlns:a16="http://schemas.microsoft.com/office/drawing/2014/main" id="{75139EE4-090D-43AE-B6EA-495E1D9DFE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C127ED0-3A96-4118-B6D5-F587B063ACD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0C65F90A-E9CF-4B3D-AD9C-3844C822967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3660EDDD-2245-42AC-9B7E-BC99134E7E9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51E19E83-22EB-4AC3-ACC9-B9E0AAA34B3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8B05F98F-87B6-4FAA-BC59-276060D43C7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1E3F256F-914D-4B11-9839-36FC6A86E00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D68AB3C3-F6EA-4389-868A-CF311BFA15C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B8A23B16-4769-41EA-A552-468F4098752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95060C28-2753-432C-B0A1-D99247FB68D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08E98F82-EF19-4D68-A42E-7EF0260A91B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103CA64C-4116-44C2-8453-40288182A172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4" name="CuadroTexto 93">
          <a:extLst>
            <a:ext uri="{FF2B5EF4-FFF2-40B4-BE49-F238E27FC236}">
              <a16:creationId xmlns:a16="http://schemas.microsoft.com/office/drawing/2014/main" id="{F982559E-35AA-49BE-ABEC-7AB32E005F6A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A892F5EF-103E-4F95-BC2E-62106B57905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6" name="CuadroTexto 95">
          <a:extLst>
            <a:ext uri="{FF2B5EF4-FFF2-40B4-BE49-F238E27FC236}">
              <a16:creationId xmlns:a16="http://schemas.microsoft.com/office/drawing/2014/main" id="{3E5531C0-628C-4305-BFC0-A890672B4EA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98FA09CB-7A3C-4691-8C91-6140312C098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8" name="CuadroTexto 97">
          <a:extLst>
            <a:ext uri="{FF2B5EF4-FFF2-40B4-BE49-F238E27FC236}">
              <a16:creationId xmlns:a16="http://schemas.microsoft.com/office/drawing/2014/main" id="{22837C84-CE61-4AB9-9243-9097680F518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6C237031-268C-40F4-8BDA-450CD477203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1C38C071-8844-4C87-9A16-3D1976CE76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70A3D8E-3A6E-4C87-B807-0A8D933D49F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FD6FD0B7-C6C2-49DF-8CD2-9DEA9069436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A9D7AF40-10D0-49A8-BCF0-5447C8DCBD9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B0102400-A3FB-4E64-9B2E-841FF055BF3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335910CF-485E-4A6C-A956-1704DDBE24C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431DF48D-5F7D-4982-A80D-49ACE193F725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7" name="CuadroTexto 106">
          <a:extLst>
            <a:ext uri="{FF2B5EF4-FFF2-40B4-BE49-F238E27FC236}">
              <a16:creationId xmlns:a16="http://schemas.microsoft.com/office/drawing/2014/main" id="{6013274E-C8D0-4F60-8C8F-C75606F71DC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8C1B0E5A-F139-4CF9-9A3F-367216FA4E8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09" name="CuadroTexto 108">
          <a:extLst>
            <a:ext uri="{FF2B5EF4-FFF2-40B4-BE49-F238E27FC236}">
              <a16:creationId xmlns:a16="http://schemas.microsoft.com/office/drawing/2014/main" id="{925E939A-E8CF-464D-B953-B0A03118F88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1AEA9F3F-CD9B-4DB0-8928-94689599246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1" name="CuadroTexto 110">
          <a:extLst>
            <a:ext uri="{FF2B5EF4-FFF2-40B4-BE49-F238E27FC236}">
              <a16:creationId xmlns:a16="http://schemas.microsoft.com/office/drawing/2014/main" id="{F5977E51-EC35-4E95-AE6F-CFD74EE83F6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48CD0E06-3C28-40EE-B9B0-58A1F531A1F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3" name="CuadroTexto 112">
          <a:extLst>
            <a:ext uri="{FF2B5EF4-FFF2-40B4-BE49-F238E27FC236}">
              <a16:creationId xmlns:a16="http://schemas.microsoft.com/office/drawing/2014/main" id="{0DC3B463-27BD-4633-AC1C-67D2E2E9C62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AE6E620A-9D45-491B-A8B8-13FABB15C349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5" name="CuadroTexto 114">
          <a:extLst>
            <a:ext uri="{FF2B5EF4-FFF2-40B4-BE49-F238E27FC236}">
              <a16:creationId xmlns:a16="http://schemas.microsoft.com/office/drawing/2014/main" id="{33A04384-3BFC-4CB7-85BA-65FBDAD588C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EEDED7B8-79B5-455E-A533-B58C99F495B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7" name="CuadroTexto 116">
          <a:extLst>
            <a:ext uri="{FF2B5EF4-FFF2-40B4-BE49-F238E27FC236}">
              <a16:creationId xmlns:a16="http://schemas.microsoft.com/office/drawing/2014/main" id="{21564748-5548-4180-BD1E-7E6A545AFEE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7CD3D588-2AC3-442A-96D2-B54DAC2552C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05F5F829-59A7-487E-AEF2-F87FB2B5068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80083B80-7EAE-430E-BBC2-A039875F31F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1" name="CuadroTexto 120">
          <a:extLst>
            <a:ext uri="{FF2B5EF4-FFF2-40B4-BE49-F238E27FC236}">
              <a16:creationId xmlns:a16="http://schemas.microsoft.com/office/drawing/2014/main" id="{9A3EBA49-A398-4346-968C-15471EF26042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1D3AD3F9-1730-42AC-AB33-598D873E077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3" name="CuadroTexto 122">
          <a:extLst>
            <a:ext uri="{FF2B5EF4-FFF2-40B4-BE49-F238E27FC236}">
              <a16:creationId xmlns:a16="http://schemas.microsoft.com/office/drawing/2014/main" id="{5073F4E1-AE95-4E89-A233-7BADF6530CD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FDD1F55B-C5B1-4AA9-A7C6-9ABD6FD4CF3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EA3ABDD5-C878-4E3F-A866-00F5C7C53A1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6" name="CuadroTexto 125">
          <a:extLst>
            <a:ext uri="{FF2B5EF4-FFF2-40B4-BE49-F238E27FC236}">
              <a16:creationId xmlns:a16="http://schemas.microsoft.com/office/drawing/2014/main" id="{7DEE1B26-3FD2-419B-BF0B-7A48A116D43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527CE333-E513-432B-BF94-12C498C58DF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0A55DE51-D4C1-4CBF-BE58-D8804BA745E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28B6AE94-2246-4C27-A168-45BBA002D82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30" name="CuadroTexto 129">
          <a:extLst>
            <a:ext uri="{FF2B5EF4-FFF2-40B4-BE49-F238E27FC236}">
              <a16:creationId xmlns:a16="http://schemas.microsoft.com/office/drawing/2014/main" id="{F1402945-B6A0-4C50-80FC-64A29820BF9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A28641CD-42F5-4B43-B3DA-707AE3F879E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200</xdr:row>
      <xdr:rowOff>0</xdr:rowOff>
    </xdr:from>
    <xdr:ext cx="65" cy="172227"/>
    <xdr:sp macro="" textlink="">
      <xdr:nvSpPr>
        <xdr:cNvPr id="132" name="CuadroTexto 131">
          <a:extLst>
            <a:ext uri="{FF2B5EF4-FFF2-40B4-BE49-F238E27FC236}">
              <a16:creationId xmlns:a16="http://schemas.microsoft.com/office/drawing/2014/main" id="{4B1BD655-EF0B-43A0-AEB1-5107305283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4FA28F4D-4FDF-4AD2-ABC8-C4A1A391593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4" name="CuadroTexto 133">
          <a:extLst>
            <a:ext uri="{FF2B5EF4-FFF2-40B4-BE49-F238E27FC236}">
              <a16:creationId xmlns:a16="http://schemas.microsoft.com/office/drawing/2014/main" id="{B74BE3FF-5CA8-4ED6-9439-C00564859D86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A3845A11-1CF7-4EEC-832F-D2C837C418AC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6" name="CuadroTexto 135">
          <a:extLst>
            <a:ext uri="{FF2B5EF4-FFF2-40B4-BE49-F238E27FC236}">
              <a16:creationId xmlns:a16="http://schemas.microsoft.com/office/drawing/2014/main" id="{1BF3668D-4230-4E3C-9864-CBBBD35AE4E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58584100-A8B1-4A07-A03D-FE7DFA238FF2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8" name="CuadroTexto 137">
          <a:extLst>
            <a:ext uri="{FF2B5EF4-FFF2-40B4-BE49-F238E27FC236}">
              <a16:creationId xmlns:a16="http://schemas.microsoft.com/office/drawing/2014/main" id="{5BA2637A-5F8A-448A-82EA-E1E22556EFC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8A8CF77B-18A1-4A85-ABCE-38B1C9B708F0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3DF01CEA-0744-4C31-B830-DE21761A400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A1955AE0-E3C2-48A9-AFB1-3469B8F755D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2" name="CuadroTexto 141">
          <a:extLst>
            <a:ext uri="{FF2B5EF4-FFF2-40B4-BE49-F238E27FC236}">
              <a16:creationId xmlns:a16="http://schemas.microsoft.com/office/drawing/2014/main" id="{E49E4BDD-0D6C-405F-9937-3909868FE1B0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71C364D0-0BC9-461D-B674-6A2573B2DCA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4" name="CuadroTexto 143">
          <a:extLst>
            <a:ext uri="{FF2B5EF4-FFF2-40B4-BE49-F238E27FC236}">
              <a16:creationId xmlns:a16="http://schemas.microsoft.com/office/drawing/2014/main" id="{6959AAE1-6559-47D6-9B89-09C88C9088E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27F86473-401D-45BA-953A-04DF7ED1C06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6" name="CuadroTexto 145">
          <a:extLst>
            <a:ext uri="{FF2B5EF4-FFF2-40B4-BE49-F238E27FC236}">
              <a16:creationId xmlns:a16="http://schemas.microsoft.com/office/drawing/2014/main" id="{393CE9C0-1358-41AE-9503-26F5FABB4EF3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6C8CEFBC-0848-431C-AAB5-A94819ED649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8" name="CuadroTexto 147">
          <a:extLst>
            <a:ext uri="{FF2B5EF4-FFF2-40B4-BE49-F238E27FC236}">
              <a16:creationId xmlns:a16="http://schemas.microsoft.com/office/drawing/2014/main" id="{35323A1A-4AC0-41F7-84D2-80190A47578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5A309AD6-F482-48FC-8129-1A18ED013B3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F14EB21C-5450-4027-B158-71B21F14C4C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2D68705F-BA3C-4591-8927-AE8D2C8DB14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2" name="CuadroTexto 151">
          <a:extLst>
            <a:ext uri="{FF2B5EF4-FFF2-40B4-BE49-F238E27FC236}">
              <a16:creationId xmlns:a16="http://schemas.microsoft.com/office/drawing/2014/main" id="{4DA07BF0-D226-475D-AD8B-B662161B087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546FB935-75C9-4E3E-8CD3-0BD546114AC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4" name="CuadroTexto 153">
          <a:extLst>
            <a:ext uri="{FF2B5EF4-FFF2-40B4-BE49-F238E27FC236}">
              <a16:creationId xmlns:a16="http://schemas.microsoft.com/office/drawing/2014/main" id="{B5E563E5-B909-47D7-8F53-7576D5F9F8E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F003DDA9-F082-4F81-B0D6-0A52AE87FA62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6" name="CuadroTexto 155">
          <a:extLst>
            <a:ext uri="{FF2B5EF4-FFF2-40B4-BE49-F238E27FC236}">
              <a16:creationId xmlns:a16="http://schemas.microsoft.com/office/drawing/2014/main" id="{BC4E6CE0-C4AC-475C-BBB7-BE84BD3F609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EA06806B-C8DD-4579-AA12-15C2D2D38A4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8" name="CuadroTexto 157">
          <a:extLst>
            <a:ext uri="{FF2B5EF4-FFF2-40B4-BE49-F238E27FC236}">
              <a16:creationId xmlns:a16="http://schemas.microsoft.com/office/drawing/2014/main" id="{CC1E276F-6BC4-4420-9E52-18A873139DC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74CFE587-CAD6-4FE1-8C02-CF8C3C37F6B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0" name="CuadroTexto 159">
          <a:extLst>
            <a:ext uri="{FF2B5EF4-FFF2-40B4-BE49-F238E27FC236}">
              <a16:creationId xmlns:a16="http://schemas.microsoft.com/office/drawing/2014/main" id="{887C4F29-AA66-4B40-8154-3E0DE80A37F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CD43FFCF-D0C1-43A6-9F83-1B51D659A41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2" name="CuadroTexto 161">
          <a:extLst>
            <a:ext uri="{FF2B5EF4-FFF2-40B4-BE49-F238E27FC236}">
              <a16:creationId xmlns:a16="http://schemas.microsoft.com/office/drawing/2014/main" id="{3C82034A-01BE-4AA0-BF43-7612764C383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9E9B54CB-442A-4AF0-B387-202876342F8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4" name="CuadroTexto 163">
          <a:extLst>
            <a:ext uri="{FF2B5EF4-FFF2-40B4-BE49-F238E27FC236}">
              <a16:creationId xmlns:a16="http://schemas.microsoft.com/office/drawing/2014/main" id="{1755C2F1-6503-4CCA-B858-2F532E51453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B479AE58-ED8F-4EAF-9B29-7ECE3ECB28EC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6" name="CuadroTexto 165">
          <a:extLst>
            <a:ext uri="{FF2B5EF4-FFF2-40B4-BE49-F238E27FC236}">
              <a16:creationId xmlns:a16="http://schemas.microsoft.com/office/drawing/2014/main" id="{AAB8A1F3-73BF-4ECE-8223-EACA77CB16A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3671833A-84C7-44E9-BAB2-56778D02BBB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8" name="CuadroTexto 167">
          <a:extLst>
            <a:ext uri="{FF2B5EF4-FFF2-40B4-BE49-F238E27FC236}">
              <a16:creationId xmlns:a16="http://schemas.microsoft.com/office/drawing/2014/main" id="{13CB7382-F103-4756-85A6-FD7970242C9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CDF0E084-FC4A-45A3-BC33-229D5867D81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0" name="CuadroTexto 169">
          <a:extLst>
            <a:ext uri="{FF2B5EF4-FFF2-40B4-BE49-F238E27FC236}">
              <a16:creationId xmlns:a16="http://schemas.microsoft.com/office/drawing/2014/main" id="{ABB05630-C8EF-4241-B3B8-39AF38537DB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DFD151AE-98BC-4677-BBA3-EC06A90A4BB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2" name="CuadroTexto 171">
          <a:extLst>
            <a:ext uri="{FF2B5EF4-FFF2-40B4-BE49-F238E27FC236}">
              <a16:creationId xmlns:a16="http://schemas.microsoft.com/office/drawing/2014/main" id="{9CC601BD-7B0C-41D6-B9FB-0779A43CC52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46A059CB-919D-45E0-A539-BA1B7EFC3D6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4" name="CuadroTexto 173">
          <a:extLst>
            <a:ext uri="{FF2B5EF4-FFF2-40B4-BE49-F238E27FC236}">
              <a16:creationId xmlns:a16="http://schemas.microsoft.com/office/drawing/2014/main" id="{3617F06E-1EF8-45D9-9B29-C83B875D8FB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13BF1AB2-A1FE-4DC0-A144-BDDD8970EB0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6" name="CuadroTexto 175">
          <a:extLst>
            <a:ext uri="{FF2B5EF4-FFF2-40B4-BE49-F238E27FC236}">
              <a16:creationId xmlns:a16="http://schemas.microsoft.com/office/drawing/2014/main" id="{EB1CF7E0-B5B4-44D5-AA0F-924BD7274E4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14BAA356-0CF9-414E-8F1B-79D9A98D78D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8" name="CuadroTexto 177">
          <a:extLst>
            <a:ext uri="{FF2B5EF4-FFF2-40B4-BE49-F238E27FC236}">
              <a16:creationId xmlns:a16="http://schemas.microsoft.com/office/drawing/2014/main" id="{8778BEF1-FC13-4D61-ABD0-025AF1DBE65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796E24D7-EDF5-46B5-82F5-5F3D5BC7F7F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0" name="CuadroTexto 179">
          <a:extLst>
            <a:ext uri="{FF2B5EF4-FFF2-40B4-BE49-F238E27FC236}">
              <a16:creationId xmlns:a16="http://schemas.microsoft.com/office/drawing/2014/main" id="{77375059-47D1-4D8C-BEC2-DFD06A05FCA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C762DECB-B4F1-4C9D-9720-A1DB68E273A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2" name="CuadroTexto 181">
          <a:extLst>
            <a:ext uri="{FF2B5EF4-FFF2-40B4-BE49-F238E27FC236}">
              <a16:creationId xmlns:a16="http://schemas.microsoft.com/office/drawing/2014/main" id="{117C6070-D342-4BBD-AD33-973B1F4660A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3979C530-7FD5-4417-81A4-6385EB90E17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4" name="CuadroTexto 183">
          <a:extLst>
            <a:ext uri="{FF2B5EF4-FFF2-40B4-BE49-F238E27FC236}">
              <a16:creationId xmlns:a16="http://schemas.microsoft.com/office/drawing/2014/main" id="{F4EAF5A4-63DB-4CE0-94C9-E7AD66D6C3C3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79424FDB-254A-4042-90E9-544F1C09A20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6" name="CuadroTexto 185">
          <a:extLst>
            <a:ext uri="{FF2B5EF4-FFF2-40B4-BE49-F238E27FC236}">
              <a16:creationId xmlns:a16="http://schemas.microsoft.com/office/drawing/2014/main" id="{7668B75F-EBC7-4043-905D-B99250049F5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9D158223-5C28-4040-B6C8-6512A8BB998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8" name="CuadroTexto 187">
          <a:extLst>
            <a:ext uri="{FF2B5EF4-FFF2-40B4-BE49-F238E27FC236}">
              <a16:creationId xmlns:a16="http://schemas.microsoft.com/office/drawing/2014/main" id="{51A467F0-EF10-4960-8821-538A771C45B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6E9D0495-EE89-4F73-9558-54551B73B80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90" name="CuadroTexto 189">
          <a:extLst>
            <a:ext uri="{FF2B5EF4-FFF2-40B4-BE49-F238E27FC236}">
              <a16:creationId xmlns:a16="http://schemas.microsoft.com/office/drawing/2014/main" id="{37324F87-A808-4430-BD52-9C8F197872A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E323DC11-7349-42CF-A9C9-7477DA6FD3B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2" name="CuadroTexto 191">
          <a:extLst>
            <a:ext uri="{FF2B5EF4-FFF2-40B4-BE49-F238E27FC236}">
              <a16:creationId xmlns:a16="http://schemas.microsoft.com/office/drawing/2014/main" id="{0CD90887-BBAD-4CD1-9D0D-ADAB6792C01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98E84456-59C9-4B95-A447-9F1C184696C3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4" name="CuadroTexto 193">
          <a:extLst>
            <a:ext uri="{FF2B5EF4-FFF2-40B4-BE49-F238E27FC236}">
              <a16:creationId xmlns:a16="http://schemas.microsoft.com/office/drawing/2014/main" id="{C6140CD2-6180-4D36-9D84-D01FC973234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12304623-F352-466A-8232-3E318B756D8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6" name="CuadroTexto 195">
          <a:extLst>
            <a:ext uri="{FF2B5EF4-FFF2-40B4-BE49-F238E27FC236}">
              <a16:creationId xmlns:a16="http://schemas.microsoft.com/office/drawing/2014/main" id="{7534FF7A-6738-4574-838B-D8B1E4CF1C52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C1AC7925-7A53-4982-8C0B-EFEC438AADB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8" name="CuadroTexto 197">
          <a:extLst>
            <a:ext uri="{FF2B5EF4-FFF2-40B4-BE49-F238E27FC236}">
              <a16:creationId xmlns:a16="http://schemas.microsoft.com/office/drawing/2014/main" id="{67EF6B1E-E410-49B7-A38A-8D6466096C9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B50470B7-ECE7-410A-9E4B-1089BF3EF98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0" name="CuadroTexto 199">
          <a:extLst>
            <a:ext uri="{FF2B5EF4-FFF2-40B4-BE49-F238E27FC236}">
              <a16:creationId xmlns:a16="http://schemas.microsoft.com/office/drawing/2014/main" id="{E92618C7-B0EC-4A98-A60F-527C439912F2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198CE136-D9BF-42A3-BD3E-B5B83830CA1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2" name="CuadroTexto 201">
          <a:extLst>
            <a:ext uri="{FF2B5EF4-FFF2-40B4-BE49-F238E27FC236}">
              <a16:creationId xmlns:a16="http://schemas.microsoft.com/office/drawing/2014/main" id="{492D51C3-A03A-44BD-838A-612BFD649A5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90A456B5-3CB3-4184-BD83-670D620D18D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4" name="CuadroTexto 203">
          <a:extLst>
            <a:ext uri="{FF2B5EF4-FFF2-40B4-BE49-F238E27FC236}">
              <a16:creationId xmlns:a16="http://schemas.microsoft.com/office/drawing/2014/main" id="{180861D4-75CC-4FD2-A446-D2948C6A61F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2D39587A-8A6D-45EB-8A14-3CD96973E90C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6" name="CuadroTexto 205">
          <a:extLst>
            <a:ext uri="{FF2B5EF4-FFF2-40B4-BE49-F238E27FC236}">
              <a16:creationId xmlns:a16="http://schemas.microsoft.com/office/drawing/2014/main" id="{0B79A24F-E4D5-4019-8CC8-586E8CA5C85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7C856B2A-0CBD-4666-A069-CD15FC1DA2A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8" name="CuadroTexto 207">
          <a:extLst>
            <a:ext uri="{FF2B5EF4-FFF2-40B4-BE49-F238E27FC236}">
              <a16:creationId xmlns:a16="http://schemas.microsoft.com/office/drawing/2014/main" id="{51AD8D1D-6AA5-46F1-BF13-7F71E08F476C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92DD9938-DDB5-4531-8E13-E0684820154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0" name="CuadroTexto 209">
          <a:extLst>
            <a:ext uri="{FF2B5EF4-FFF2-40B4-BE49-F238E27FC236}">
              <a16:creationId xmlns:a16="http://schemas.microsoft.com/office/drawing/2014/main" id="{34926395-B7C7-47CF-BAF2-47ECD351463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32C1D12B-047B-403A-A835-71DA381F4D1B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2" name="CuadroTexto 211">
          <a:extLst>
            <a:ext uri="{FF2B5EF4-FFF2-40B4-BE49-F238E27FC236}">
              <a16:creationId xmlns:a16="http://schemas.microsoft.com/office/drawing/2014/main" id="{371251C3-07BC-4778-AFE7-91CC3A61583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A6D1923F-D680-4933-827E-285D403BB36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4" name="CuadroTexto 213">
          <a:extLst>
            <a:ext uri="{FF2B5EF4-FFF2-40B4-BE49-F238E27FC236}">
              <a16:creationId xmlns:a16="http://schemas.microsoft.com/office/drawing/2014/main" id="{DF4F9937-DC67-42F6-9C21-CC5FA8B67A35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5" name="CuadroTexto 214">
          <a:extLst>
            <a:ext uri="{FF2B5EF4-FFF2-40B4-BE49-F238E27FC236}">
              <a16:creationId xmlns:a16="http://schemas.microsoft.com/office/drawing/2014/main" id="{3CEF823C-9DB4-4D9E-BF64-005D7762EF5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6" name="CuadroTexto 215">
          <a:extLst>
            <a:ext uri="{FF2B5EF4-FFF2-40B4-BE49-F238E27FC236}">
              <a16:creationId xmlns:a16="http://schemas.microsoft.com/office/drawing/2014/main" id="{DD289E4C-3C43-4530-8533-655CE6AD3B99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7" name="CuadroTexto 216">
          <a:extLst>
            <a:ext uri="{FF2B5EF4-FFF2-40B4-BE49-F238E27FC236}">
              <a16:creationId xmlns:a16="http://schemas.microsoft.com/office/drawing/2014/main" id="{4C52F1AB-EF67-40D4-A8A7-534D759BF875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8" name="CuadroTexto 217">
          <a:extLst>
            <a:ext uri="{FF2B5EF4-FFF2-40B4-BE49-F238E27FC236}">
              <a16:creationId xmlns:a16="http://schemas.microsoft.com/office/drawing/2014/main" id="{47DF1DAF-C3BB-470B-A2D1-D5D3431EEAA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19" name="CuadroTexto 218">
          <a:extLst>
            <a:ext uri="{FF2B5EF4-FFF2-40B4-BE49-F238E27FC236}">
              <a16:creationId xmlns:a16="http://schemas.microsoft.com/office/drawing/2014/main" id="{4E2EA0C4-0244-4A3D-B1DE-FC41C7AC6D8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220" name="CuadroTexto 219">
          <a:extLst>
            <a:ext uri="{FF2B5EF4-FFF2-40B4-BE49-F238E27FC236}">
              <a16:creationId xmlns:a16="http://schemas.microsoft.com/office/drawing/2014/main" id="{03F7154B-87FB-4675-8F9D-E6665C68993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1" name="CuadroTexto 220">
          <a:extLst>
            <a:ext uri="{FF2B5EF4-FFF2-40B4-BE49-F238E27FC236}">
              <a16:creationId xmlns:a16="http://schemas.microsoft.com/office/drawing/2014/main" id="{87827E7B-A041-40F3-9222-9224178908D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2" name="CuadroTexto 221">
          <a:extLst>
            <a:ext uri="{FF2B5EF4-FFF2-40B4-BE49-F238E27FC236}">
              <a16:creationId xmlns:a16="http://schemas.microsoft.com/office/drawing/2014/main" id="{4CAC7653-8670-4AF5-9F85-FA11AD5719E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3" name="CuadroTexto 222">
          <a:extLst>
            <a:ext uri="{FF2B5EF4-FFF2-40B4-BE49-F238E27FC236}">
              <a16:creationId xmlns:a16="http://schemas.microsoft.com/office/drawing/2014/main" id="{AA516B8D-7712-4E67-94BA-BC14CBCBC7C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4" name="CuadroTexto 223">
          <a:extLst>
            <a:ext uri="{FF2B5EF4-FFF2-40B4-BE49-F238E27FC236}">
              <a16:creationId xmlns:a16="http://schemas.microsoft.com/office/drawing/2014/main" id="{EFB49F92-BEDF-4387-8660-DEEB91DDBF2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5" name="CuadroTexto 224">
          <a:extLst>
            <a:ext uri="{FF2B5EF4-FFF2-40B4-BE49-F238E27FC236}">
              <a16:creationId xmlns:a16="http://schemas.microsoft.com/office/drawing/2014/main" id="{4F6A806A-E148-47D9-97F4-FB6E0E4C6F9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6" name="CuadroTexto 225">
          <a:extLst>
            <a:ext uri="{FF2B5EF4-FFF2-40B4-BE49-F238E27FC236}">
              <a16:creationId xmlns:a16="http://schemas.microsoft.com/office/drawing/2014/main" id="{4D45A917-8B4D-4D2D-BF58-0DB53E7ECF5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7" name="CuadroTexto 226">
          <a:extLst>
            <a:ext uri="{FF2B5EF4-FFF2-40B4-BE49-F238E27FC236}">
              <a16:creationId xmlns:a16="http://schemas.microsoft.com/office/drawing/2014/main" id="{DC2AC09A-4D37-4AE8-9689-C7EF04A392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8" name="CuadroTexto 227">
          <a:extLst>
            <a:ext uri="{FF2B5EF4-FFF2-40B4-BE49-F238E27FC236}">
              <a16:creationId xmlns:a16="http://schemas.microsoft.com/office/drawing/2014/main" id="{C779F966-91E8-4CC0-A001-4B00587EBFB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29" name="CuadroTexto 228">
          <a:extLst>
            <a:ext uri="{FF2B5EF4-FFF2-40B4-BE49-F238E27FC236}">
              <a16:creationId xmlns:a16="http://schemas.microsoft.com/office/drawing/2014/main" id="{065DA3E3-0C0B-431A-81BF-8C0CF7CD9A4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0" name="CuadroTexto 229">
          <a:extLst>
            <a:ext uri="{FF2B5EF4-FFF2-40B4-BE49-F238E27FC236}">
              <a16:creationId xmlns:a16="http://schemas.microsoft.com/office/drawing/2014/main" id="{C767D5B7-3121-4889-8378-393FAA4D961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1" name="CuadroTexto 230">
          <a:extLst>
            <a:ext uri="{FF2B5EF4-FFF2-40B4-BE49-F238E27FC236}">
              <a16:creationId xmlns:a16="http://schemas.microsoft.com/office/drawing/2014/main" id="{214644B5-844B-439C-9AEB-419F4AE0101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2" name="CuadroTexto 231">
          <a:extLst>
            <a:ext uri="{FF2B5EF4-FFF2-40B4-BE49-F238E27FC236}">
              <a16:creationId xmlns:a16="http://schemas.microsoft.com/office/drawing/2014/main" id="{5EE0FA7F-721A-4DF0-96E7-ECC004BB128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3" name="CuadroTexto 232">
          <a:extLst>
            <a:ext uri="{FF2B5EF4-FFF2-40B4-BE49-F238E27FC236}">
              <a16:creationId xmlns:a16="http://schemas.microsoft.com/office/drawing/2014/main" id="{AC64D5D3-DA55-4219-A470-98E253B13F7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4" name="CuadroTexto 233">
          <a:extLst>
            <a:ext uri="{FF2B5EF4-FFF2-40B4-BE49-F238E27FC236}">
              <a16:creationId xmlns:a16="http://schemas.microsoft.com/office/drawing/2014/main" id="{7F0BDFDF-52D9-4170-88B9-F2AD139A19E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5" name="CuadroTexto 234">
          <a:extLst>
            <a:ext uri="{FF2B5EF4-FFF2-40B4-BE49-F238E27FC236}">
              <a16:creationId xmlns:a16="http://schemas.microsoft.com/office/drawing/2014/main" id="{C48BAF45-9203-4456-BFED-8F8E1A3D234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6" name="CuadroTexto 235">
          <a:extLst>
            <a:ext uri="{FF2B5EF4-FFF2-40B4-BE49-F238E27FC236}">
              <a16:creationId xmlns:a16="http://schemas.microsoft.com/office/drawing/2014/main" id="{C891D8C8-E1D9-4800-B6B7-11E31C84228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7" name="CuadroTexto 236">
          <a:extLst>
            <a:ext uri="{FF2B5EF4-FFF2-40B4-BE49-F238E27FC236}">
              <a16:creationId xmlns:a16="http://schemas.microsoft.com/office/drawing/2014/main" id="{DC6DAE94-AA89-483C-B698-1513813C52D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8" name="CuadroTexto 237">
          <a:extLst>
            <a:ext uri="{FF2B5EF4-FFF2-40B4-BE49-F238E27FC236}">
              <a16:creationId xmlns:a16="http://schemas.microsoft.com/office/drawing/2014/main" id="{22E563A7-77C9-422C-8BBE-DE5D7E75210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39" name="CuadroTexto 238">
          <a:extLst>
            <a:ext uri="{FF2B5EF4-FFF2-40B4-BE49-F238E27FC236}">
              <a16:creationId xmlns:a16="http://schemas.microsoft.com/office/drawing/2014/main" id="{3D5E6B89-5D2D-4258-8200-966B1B0803D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0" name="CuadroTexto 239">
          <a:extLst>
            <a:ext uri="{FF2B5EF4-FFF2-40B4-BE49-F238E27FC236}">
              <a16:creationId xmlns:a16="http://schemas.microsoft.com/office/drawing/2014/main" id="{BF987C2F-195C-45FB-9F00-FE6EB89FDBC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1" name="CuadroTexto 240">
          <a:extLst>
            <a:ext uri="{FF2B5EF4-FFF2-40B4-BE49-F238E27FC236}">
              <a16:creationId xmlns:a16="http://schemas.microsoft.com/office/drawing/2014/main" id="{D33917E9-F138-4880-B95F-558425B03AD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2" name="CuadroTexto 241">
          <a:extLst>
            <a:ext uri="{FF2B5EF4-FFF2-40B4-BE49-F238E27FC236}">
              <a16:creationId xmlns:a16="http://schemas.microsoft.com/office/drawing/2014/main" id="{C25A23DE-43B6-4E0F-A609-920CDE083FE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3" name="CuadroTexto 242">
          <a:extLst>
            <a:ext uri="{FF2B5EF4-FFF2-40B4-BE49-F238E27FC236}">
              <a16:creationId xmlns:a16="http://schemas.microsoft.com/office/drawing/2014/main" id="{0263C557-B1DA-4573-B5AA-57C9D77EA9B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4" name="CuadroTexto 243">
          <a:extLst>
            <a:ext uri="{FF2B5EF4-FFF2-40B4-BE49-F238E27FC236}">
              <a16:creationId xmlns:a16="http://schemas.microsoft.com/office/drawing/2014/main" id="{D31C3410-8010-4BB8-A64B-65D6EA12849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5" name="CuadroTexto 244">
          <a:extLst>
            <a:ext uri="{FF2B5EF4-FFF2-40B4-BE49-F238E27FC236}">
              <a16:creationId xmlns:a16="http://schemas.microsoft.com/office/drawing/2014/main" id="{DCC09366-B9EA-4552-8447-4B0AD7B27EF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6" name="CuadroTexto 245">
          <a:extLst>
            <a:ext uri="{FF2B5EF4-FFF2-40B4-BE49-F238E27FC236}">
              <a16:creationId xmlns:a16="http://schemas.microsoft.com/office/drawing/2014/main" id="{C6D9FC5B-9153-44B3-B27A-47DBE845991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7" name="CuadroTexto 246">
          <a:extLst>
            <a:ext uri="{FF2B5EF4-FFF2-40B4-BE49-F238E27FC236}">
              <a16:creationId xmlns:a16="http://schemas.microsoft.com/office/drawing/2014/main" id="{E59D099B-BA59-425B-8801-53C0D55ECA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8" name="CuadroTexto 247">
          <a:extLst>
            <a:ext uri="{FF2B5EF4-FFF2-40B4-BE49-F238E27FC236}">
              <a16:creationId xmlns:a16="http://schemas.microsoft.com/office/drawing/2014/main" id="{69CBEAFB-F2C0-458C-BECE-9EDB7048E29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49" name="CuadroTexto 248">
          <a:extLst>
            <a:ext uri="{FF2B5EF4-FFF2-40B4-BE49-F238E27FC236}">
              <a16:creationId xmlns:a16="http://schemas.microsoft.com/office/drawing/2014/main" id="{EC8C7B99-F882-49A4-99B4-0900C23CEA1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0" name="CuadroTexto 249">
          <a:extLst>
            <a:ext uri="{FF2B5EF4-FFF2-40B4-BE49-F238E27FC236}">
              <a16:creationId xmlns:a16="http://schemas.microsoft.com/office/drawing/2014/main" id="{27FE784E-BFB2-458B-9AD1-A2FBC7AD468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1" name="CuadroTexto 250">
          <a:extLst>
            <a:ext uri="{FF2B5EF4-FFF2-40B4-BE49-F238E27FC236}">
              <a16:creationId xmlns:a16="http://schemas.microsoft.com/office/drawing/2014/main" id="{7A8D2615-508D-4F73-A33F-76945ACCEB6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2" name="CuadroTexto 251">
          <a:extLst>
            <a:ext uri="{FF2B5EF4-FFF2-40B4-BE49-F238E27FC236}">
              <a16:creationId xmlns:a16="http://schemas.microsoft.com/office/drawing/2014/main" id="{2F8FBFC8-BE06-4C37-80D9-3335841AB23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3" name="CuadroTexto 252">
          <a:extLst>
            <a:ext uri="{FF2B5EF4-FFF2-40B4-BE49-F238E27FC236}">
              <a16:creationId xmlns:a16="http://schemas.microsoft.com/office/drawing/2014/main" id="{6263E3C0-95A8-4594-B44E-D3A4897B8AC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4" name="CuadroTexto 253">
          <a:extLst>
            <a:ext uri="{FF2B5EF4-FFF2-40B4-BE49-F238E27FC236}">
              <a16:creationId xmlns:a16="http://schemas.microsoft.com/office/drawing/2014/main" id="{7036CB46-B64B-4294-B606-5E778532C4E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5" name="CuadroTexto 254">
          <a:extLst>
            <a:ext uri="{FF2B5EF4-FFF2-40B4-BE49-F238E27FC236}">
              <a16:creationId xmlns:a16="http://schemas.microsoft.com/office/drawing/2014/main" id="{25CBCBAA-B500-4001-B510-2258C9A06C1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6" name="CuadroTexto 255">
          <a:extLst>
            <a:ext uri="{FF2B5EF4-FFF2-40B4-BE49-F238E27FC236}">
              <a16:creationId xmlns:a16="http://schemas.microsoft.com/office/drawing/2014/main" id="{1BD5B269-CCE9-4C6E-9D64-EA7DF72AED4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7" name="CuadroTexto 256">
          <a:extLst>
            <a:ext uri="{FF2B5EF4-FFF2-40B4-BE49-F238E27FC236}">
              <a16:creationId xmlns:a16="http://schemas.microsoft.com/office/drawing/2014/main" id="{3E1F6F7B-48B9-4057-BD80-EBF285E00C2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8" name="CuadroTexto 257">
          <a:extLst>
            <a:ext uri="{FF2B5EF4-FFF2-40B4-BE49-F238E27FC236}">
              <a16:creationId xmlns:a16="http://schemas.microsoft.com/office/drawing/2014/main" id="{6B343359-AC81-42DF-A9C3-1E71E4BBC4C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59" name="CuadroTexto 258">
          <a:extLst>
            <a:ext uri="{FF2B5EF4-FFF2-40B4-BE49-F238E27FC236}">
              <a16:creationId xmlns:a16="http://schemas.microsoft.com/office/drawing/2014/main" id="{A1347A5E-8283-4A24-B6C0-79E1CA57350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0" name="CuadroTexto 259">
          <a:extLst>
            <a:ext uri="{FF2B5EF4-FFF2-40B4-BE49-F238E27FC236}">
              <a16:creationId xmlns:a16="http://schemas.microsoft.com/office/drawing/2014/main" id="{6ED1C623-A41F-4D8B-AE7F-E53D7F703FE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1" name="CuadroTexto 260">
          <a:extLst>
            <a:ext uri="{FF2B5EF4-FFF2-40B4-BE49-F238E27FC236}">
              <a16:creationId xmlns:a16="http://schemas.microsoft.com/office/drawing/2014/main" id="{107F5394-2AC3-4667-A969-07DE355CF9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2" name="CuadroTexto 261">
          <a:extLst>
            <a:ext uri="{FF2B5EF4-FFF2-40B4-BE49-F238E27FC236}">
              <a16:creationId xmlns:a16="http://schemas.microsoft.com/office/drawing/2014/main" id="{909324F5-6071-4EC5-9406-5B96C21302C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3" name="CuadroTexto 262">
          <a:extLst>
            <a:ext uri="{FF2B5EF4-FFF2-40B4-BE49-F238E27FC236}">
              <a16:creationId xmlns:a16="http://schemas.microsoft.com/office/drawing/2014/main" id="{D7CD1E28-E892-44F4-8AF9-CADB22569B5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4" name="CuadroTexto 263">
          <a:extLst>
            <a:ext uri="{FF2B5EF4-FFF2-40B4-BE49-F238E27FC236}">
              <a16:creationId xmlns:a16="http://schemas.microsoft.com/office/drawing/2014/main" id="{18D534E3-AC38-4569-959F-7A5C96F2AB4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5" name="CuadroTexto 264">
          <a:extLst>
            <a:ext uri="{FF2B5EF4-FFF2-40B4-BE49-F238E27FC236}">
              <a16:creationId xmlns:a16="http://schemas.microsoft.com/office/drawing/2014/main" id="{308B7652-7AB8-4CF6-8FB3-4971E4CF8F7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6" name="CuadroTexto 265">
          <a:extLst>
            <a:ext uri="{FF2B5EF4-FFF2-40B4-BE49-F238E27FC236}">
              <a16:creationId xmlns:a16="http://schemas.microsoft.com/office/drawing/2014/main" id="{7F21C56E-EB3C-4058-A5D9-804735BDD3A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7" name="CuadroTexto 266">
          <a:extLst>
            <a:ext uri="{FF2B5EF4-FFF2-40B4-BE49-F238E27FC236}">
              <a16:creationId xmlns:a16="http://schemas.microsoft.com/office/drawing/2014/main" id="{C57BD924-B2C2-4DBA-979E-D899D01D3EE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8" name="CuadroTexto 267">
          <a:extLst>
            <a:ext uri="{FF2B5EF4-FFF2-40B4-BE49-F238E27FC236}">
              <a16:creationId xmlns:a16="http://schemas.microsoft.com/office/drawing/2014/main" id="{40A813B8-F077-40A2-867F-30D31AB7E52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69" name="CuadroTexto 268">
          <a:extLst>
            <a:ext uri="{FF2B5EF4-FFF2-40B4-BE49-F238E27FC236}">
              <a16:creationId xmlns:a16="http://schemas.microsoft.com/office/drawing/2014/main" id="{B11FF3A1-DF43-4E45-BF36-97593857B8D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0" name="CuadroTexto 269">
          <a:extLst>
            <a:ext uri="{FF2B5EF4-FFF2-40B4-BE49-F238E27FC236}">
              <a16:creationId xmlns:a16="http://schemas.microsoft.com/office/drawing/2014/main" id="{48B5AED8-CB14-43FC-911F-7147E5B7222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1" name="CuadroTexto 270">
          <a:extLst>
            <a:ext uri="{FF2B5EF4-FFF2-40B4-BE49-F238E27FC236}">
              <a16:creationId xmlns:a16="http://schemas.microsoft.com/office/drawing/2014/main" id="{3152CE1F-43A4-4E35-AE79-DAE1B10A98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2" name="CuadroTexto 271">
          <a:extLst>
            <a:ext uri="{FF2B5EF4-FFF2-40B4-BE49-F238E27FC236}">
              <a16:creationId xmlns:a16="http://schemas.microsoft.com/office/drawing/2014/main" id="{8909BE03-15C5-4B1B-A7D9-2F4759D3D64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3" name="CuadroTexto 272">
          <a:extLst>
            <a:ext uri="{FF2B5EF4-FFF2-40B4-BE49-F238E27FC236}">
              <a16:creationId xmlns:a16="http://schemas.microsoft.com/office/drawing/2014/main" id="{1ED7937E-02DC-4417-A6E8-DF7C3E64F4A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4" name="CuadroTexto 273">
          <a:extLst>
            <a:ext uri="{FF2B5EF4-FFF2-40B4-BE49-F238E27FC236}">
              <a16:creationId xmlns:a16="http://schemas.microsoft.com/office/drawing/2014/main" id="{ACE69616-1929-4289-BD79-5ED29A8BED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5" name="CuadroTexto 274">
          <a:extLst>
            <a:ext uri="{FF2B5EF4-FFF2-40B4-BE49-F238E27FC236}">
              <a16:creationId xmlns:a16="http://schemas.microsoft.com/office/drawing/2014/main" id="{A5056B79-50FD-405D-8CF6-14C78FAD453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6" name="CuadroTexto 275">
          <a:extLst>
            <a:ext uri="{FF2B5EF4-FFF2-40B4-BE49-F238E27FC236}">
              <a16:creationId xmlns:a16="http://schemas.microsoft.com/office/drawing/2014/main" id="{E156AAE0-00CB-4D45-A5E3-261481DC507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7" name="CuadroTexto 276">
          <a:extLst>
            <a:ext uri="{FF2B5EF4-FFF2-40B4-BE49-F238E27FC236}">
              <a16:creationId xmlns:a16="http://schemas.microsoft.com/office/drawing/2014/main" id="{7D06180B-9E11-455C-8309-A44C47F2AA2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8" name="CuadroTexto 277">
          <a:extLst>
            <a:ext uri="{FF2B5EF4-FFF2-40B4-BE49-F238E27FC236}">
              <a16:creationId xmlns:a16="http://schemas.microsoft.com/office/drawing/2014/main" id="{405E2599-DA51-41E6-9541-1B6FB0BE28E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79" name="CuadroTexto 278">
          <a:extLst>
            <a:ext uri="{FF2B5EF4-FFF2-40B4-BE49-F238E27FC236}">
              <a16:creationId xmlns:a16="http://schemas.microsoft.com/office/drawing/2014/main" id="{B5307D03-29FC-4DFB-8A01-D8FC0318422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0" name="CuadroTexto 279">
          <a:extLst>
            <a:ext uri="{FF2B5EF4-FFF2-40B4-BE49-F238E27FC236}">
              <a16:creationId xmlns:a16="http://schemas.microsoft.com/office/drawing/2014/main" id="{F25E721B-1AA6-49AD-9613-9C9C37E5ABB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1" name="CuadroTexto 280">
          <a:extLst>
            <a:ext uri="{FF2B5EF4-FFF2-40B4-BE49-F238E27FC236}">
              <a16:creationId xmlns:a16="http://schemas.microsoft.com/office/drawing/2014/main" id="{F7921DB2-60C9-4AD9-9B69-35FFF289F1F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2" name="CuadroTexto 281">
          <a:extLst>
            <a:ext uri="{FF2B5EF4-FFF2-40B4-BE49-F238E27FC236}">
              <a16:creationId xmlns:a16="http://schemas.microsoft.com/office/drawing/2014/main" id="{9802D39A-21F2-450A-AC50-77A0472C2F0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3" name="CuadroTexto 282">
          <a:extLst>
            <a:ext uri="{FF2B5EF4-FFF2-40B4-BE49-F238E27FC236}">
              <a16:creationId xmlns:a16="http://schemas.microsoft.com/office/drawing/2014/main" id="{DC71B1B2-BC9E-4E39-AB44-AE53DECAC5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4" name="CuadroTexto 283">
          <a:extLst>
            <a:ext uri="{FF2B5EF4-FFF2-40B4-BE49-F238E27FC236}">
              <a16:creationId xmlns:a16="http://schemas.microsoft.com/office/drawing/2014/main" id="{1CE5A73F-31B3-4158-816E-5DADC578303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5" name="CuadroTexto 284">
          <a:extLst>
            <a:ext uri="{FF2B5EF4-FFF2-40B4-BE49-F238E27FC236}">
              <a16:creationId xmlns:a16="http://schemas.microsoft.com/office/drawing/2014/main" id="{2BEB299E-4F1B-40BB-A849-1D3FFDD1F10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6" name="CuadroTexto 285">
          <a:extLst>
            <a:ext uri="{FF2B5EF4-FFF2-40B4-BE49-F238E27FC236}">
              <a16:creationId xmlns:a16="http://schemas.microsoft.com/office/drawing/2014/main" id="{6F5732C8-0976-4CC3-8DA6-AD26C189F36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7" name="CuadroTexto 286">
          <a:extLst>
            <a:ext uri="{FF2B5EF4-FFF2-40B4-BE49-F238E27FC236}">
              <a16:creationId xmlns:a16="http://schemas.microsoft.com/office/drawing/2014/main" id="{4804648E-E8A0-48FA-82CB-E0D6A7EB6F1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8" name="CuadroTexto 287">
          <a:extLst>
            <a:ext uri="{FF2B5EF4-FFF2-40B4-BE49-F238E27FC236}">
              <a16:creationId xmlns:a16="http://schemas.microsoft.com/office/drawing/2014/main" id="{50CDDACE-FAD5-41B3-AB30-8837CABA923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89" name="CuadroTexto 288">
          <a:extLst>
            <a:ext uri="{FF2B5EF4-FFF2-40B4-BE49-F238E27FC236}">
              <a16:creationId xmlns:a16="http://schemas.microsoft.com/office/drawing/2014/main" id="{6C05DDA7-1CA3-4026-BFA1-26DBE0692A7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0" name="CuadroTexto 289">
          <a:extLst>
            <a:ext uri="{FF2B5EF4-FFF2-40B4-BE49-F238E27FC236}">
              <a16:creationId xmlns:a16="http://schemas.microsoft.com/office/drawing/2014/main" id="{F43B549D-249F-4457-B0B8-28286D8F869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1" name="CuadroTexto 290">
          <a:extLst>
            <a:ext uri="{FF2B5EF4-FFF2-40B4-BE49-F238E27FC236}">
              <a16:creationId xmlns:a16="http://schemas.microsoft.com/office/drawing/2014/main" id="{C25A7BD0-9AA8-4BE1-91BE-FA16289654C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2" name="CuadroTexto 291">
          <a:extLst>
            <a:ext uri="{FF2B5EF4-FFF2-40B4-BE49-F238E27FC236}">
              <a16:creationId xmlns:a16="http://schemas.microsoft.com/office/drawing/2014/main" id="{87E267AD-6DC3-439A-B197-27BC6AA2C47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3" name="CuadroTexto 292">
          <a:extLst>
            <a:ext uri="{FF2B5EF4-FFF2-40B4-BE49-F238E27FC236}">
              <a16:creationId xmlns:a16="http://schemas.microsoft.com/office/drawing/2014/main" id="{FBABE0D2-7C8C-4F70-B56B-B3523F5747E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4" name="CuadroTexto 293">
          <a:extLst>
            <a:ext uri="{FF2B5EF4-FFF2-40B4-BE49-F238E27FC236}">
              <a16:creationId xmlns:a16="http://schemas.microsoft.com/office/drawing/2014/main" id="{CCAFF67B-E2FE-4BB5-9C33-AADA828146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5" name="CuadroTexto 294">
          <a:extLst>
            <a:ext uri="{FF2B5EF4-FFF2-40B4-BE49-F238E27FC236}">
              <a16:creationId xmlns:a16="http://schemas.microsoft.com/office/drawing/2014/main" id="{095C5113-22E2-4264-BE45-6EA687CC56F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6" name="CuadroTexto 295">
          <a:extLst>
            <a:ext uri="{FF2B5EF4-FFF2-40B4-BE49-F238E27FC236}">
              <a16:creationId xmlns:a16="http://schemas.microsoft.com/office/drawing/2014/main" id="{B07D628E-F9F8-4169-A46E-E67F9ED8E99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7" name="CuadroTexto 296">
          <a:extLst>
            <a:ext uri="{FF2B5EF4-FFF2-40B4-BE49-F238E27FC236}">
              <a16:creationId xmlns:a16="http://schemas.microsoft.com/office/drawing/2014/main" id="{78220469-8732-4B2A-8CB6-3C3C39B3CCB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8" name="CuadroTexto 297">
          <a:extLst>
            <a:ext uri="{FF2B5EF4-FFF2-40B4-BE49-F238E27FC236}">
              <a16:creationId xmlns:a16="http://schemas.microsoft.com/office/drawing/2014/main" id="{AC977F56-C94A-4D86-9361-CB0346821AD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299" name="CuadroTexto 298">
          <a:extLst>
            <a:ext uri="{FF2B5EF4-FFF2-40B4-BE49-F238E27FC236}">
              <a16:creationId xmlns:a16="http://schemas.microsoft.com/office/drawing/2014/main" id="{5B7B7855-100C-4DC2-8EF6-E5C127E62D9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0" name="CuadroTexto 299">
          <a:extLst>
            <a:ext uri="{FF2B5EF4-FFF2-40B4-BE49-F238E27FC236}">
              <a16:creationId xmlns:a16="http://schemas.microsoft.com/office/drawing/2014/main" id="{FB4B387E-0FB1-43DB-B7FA-AA001883A5E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1" name="CuadroTexto 300">
          <a:extLst>
            <a:ext uri="{FF2B5EF4-FFF2-40B4-BE49-F238E27FC236}">
              <a16:creationId xmlns:a16="http://schemas.microsoft.com/office/drawing/2014/main" id="{6F63820C-02AC-493D-9ECE-716C8F39CE9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2" name="CuadroTexto 301">
          <a:extLst>
            <a:ext uri="{FF2B5EF4-FFF2-40B4-BE49-F238E27FC236}">
              <a16:creationId xmlns:a16="http://schemas.microsoft.com/office/drawing/2014/main" id="{696AC4DE-74DB-4AAD-897A-F5F31A52F9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3" name="CuadroTexto 302">
          <a:extLst>
            <a:ext uri="{FF2B5EF4-FFF2-40B4-BE49-F238E27FC236}">
              <a16:creationId xmlns:a16="http://schemas.microsoft.com/office/drawing/2014/main" id="{BE408DC5-CE0C-4F68-9573-9324EBE3285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4" name="CuadroTexto 303">
          <a:extLst>
            <a:ext uri="{FF2B5EF4-FFF2-40B4-BE49-F238E27FC236}">
              <a16:creationId xmlns:a16="http://schemas.microsoft.com/office/drawing/2014/main" id="{883F1EFA-7BAA-42D3-9224-600CF7E1501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5" name="CuadroTexto 304">
          <a:extLst>
            <a:ext uri="{FF2B5EF4-FFF2-40B4-BE49-F238E27FC236}">
              <a16:creationId xmlns:a16="http://schemas.microsoft.com/office/drawing/2014/main" id="{73F9C113-E4D6-4DC0-8DD1-05E5073818A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6" name="CuadroTexto 305">
          <a:extLst>
            <a:ext uri="{FF2B5EF4-FFF2-40B4-BE49-F238E27FC236}">
              <a16:creationId xmlns:a16="http://schemas.microsoft.com/office/drawing/2014/main" id="{EC924106-1D43-448E-A663-1E5CED6227D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7" name="CuadroTexto 306">
          <a:extLst>
            <a:ext uri="{FF2B5EF4-FFF2-40B4-BE49-F238E27FC236}">
              <a16:creationId xmlns:a16="http://schemas.microsoft.com/office/drawing/2014/main" id="{8867ECE0-121F-448B-9A4D-3AE76AED71C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8" name="CuadroTexto 307">
          <a:extLst>
            <a:ext uri="{FF2B5EF4-FFF2-40B4-BE49-F238E27FC236}">
              <a16:creationId xmlns:a16="http://schemas.microsoft.com/office/drawing/2014/main" id="{37A46EB8-2801-4DD5-B3BC-A67E1D3BAFC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09" name="CuadroTexto 308">
          <a:extLst>
            <a:ext uri="{FF2B5EF4-FFF2-40B4-BE49-F238E27FC236}">
              <a16:creationId xmlns:a16="http://schemas.microsoft.com/office/drawing/2014/main" id="{71B77F01-CBCF-4459-9244-B484DD2D99B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0" name="CuadroTexto 309">
          <a:extLst>
            <a:ext uri="{FF2B5EF4-FFF2-40B4-BE49-F238E27FC236}">
              <a16:creationId xmlns:a16="http://schemas.microsoft.com/office/drawing/2014/main" id="{41EE35AC-58BD-4869-9E88-CA08E023790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1" name="CuadroTexto 310">
          <a:extLst>
            <a:ext uri="{FF2B5EF4-FFF2-40B4-BE49-F238E27FC236}">
              <a16:creationId xmlns:a16="http://schemas.microsoft.com/office/drawing/2014/main" id="{9E9A25BD-E7C1-43C7-A7DA-8B77004F2D0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2" name="CuadroTexto 311">
          <a:extLst>
            <a:ext uri="{FF2B5EF4-FFF2-40B4-BE49-F238E27FC236}">
              <a16:creationId xmlns:a16="http://schemas.microsoft.com/office/drawing/2014/main" id="{FFA48A73-6319-49D6-AAAB-280534F5B36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3" name="CuadroTexto 312">
          <a:extLst>
            <a:ext uri="{FF2B5EF4-FFF2-40B4-BE49-F238E27FC236}">
              <a16:creationId xmlns:a16="http://schemas.microsoft.com/office/drawing/2014/main" id="{9FDC6C3A-47EC-4883-9028-AF58255BC61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4" name="CuadroTexto 313">
          <a:extLst>
            <a:ext uri="{FF2B5EF4-FFF2-40B4-BE49-F238E27FC236}">
              <a16:creationId xmlns:a16="http://schemas.microsoft.com/office/drawing/2014/main" id="{1AD0695D-14CD-4CF0-9128-5E8FCF852B7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5" name="CuadroTexto 314">
          <a:extLst>
            <a:ext uri="{FF2B5EF4-FFF2-40B4-BE49-F238E27FC236}">
              <a16:creationId xmlns:a16="http://schemas.microsoft.com/office/drawing/2014/main" id="{1143D905-6BB0-4B5B-A82B-53FE3CE85E0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6" name="CuadroTexto 315">
          <a:extLst>
            <a:ext uri="{FF2B5EF4-FFF2-40B4-BE49-F238E27FC236}">
              <a16:creationId xmlns:a16="http://schemas.microsoft.com/office/drawing/2014/main" id="{7CF00BAC-4FA0-4BDE-9CCA-052D30346F0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7" name="CuadroTexto 316">
          <a:extLst>
            <a:ext uri="{FF2B5EF4-FFF2-40B4-BE49-F238E27FC236}">
              <a16:creationId xmlns:a16="http://schemas.microsoft.com/office/drawing/2014/main" id="{BDFA52F8-8FEC-46CF-8AC7-295BCEE5CA1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8" name="CuadroTexto 317">
          <a:extLst>
            <a:ext uri="{FF2B5EF4-FFF2-40B4-BE49-F238E27FC236}">
              <a16:creationId xmlns:a16="http://schemas.microsoft.com/office/drawing/2014/main" id="{11DD3764-2EA3-4ABF-90BC-F4BAC466B53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19" name="CuadroTexto 318">
          <a:extLst>
            <a:ext uri="{FF2B5EF4-FFF2-40B4-BE49-F238E27FC236}">
              <a16:creationId xmlns:a16="http://schemas.microsoft.com/office/drawing/2014/main" id="{AB2F976A-F796-422E-82AB-3BDBB99BF7C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0" name="CuadroTexto 319">
          <a:extLst>
            <a:ext uri="{FF2B5EF4-FFF2-40B4-BE49-F238E27FC236}">
              <a16:creationId xmlns:a16="http://schemas.microsoft.com/office/drawing/2014/main" id="{C0340301-54DC-414D-A6B6-E4E42BFD31F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1" name="CuadroTexto 320">
          <a:extLst>
            <a:ext uri="{FF2B5EF4-FFF2-40B4-BE49-F238E27FC236}">
              <a16:creationId xmlns:a16="http://schemas.microsoft.com/office/drawing/2014/main" id="{8A76DC31-26DC-41CF-8674-9968CACF0A6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2" name="CuadroTexto 321">
          <a:extLst>
            <a:ext uri="{FF2B5EF4-FFF2-40B4-BE49-F238E27FC236}">
              <a16:creationId xmlns:a16="http://schemas.microsoft.com/office/drawing/2014/main" id="{992EAFB5-6524-42C8-B433-B6F0AF272EC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1763B3-D01B-4338-B32C-8BFBE41EB1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4" name="CuadroTexto 323">
          <a:extLst>
            <a:ext uri="{FF2B5EF4-FFF2-40B4-BE49-F238E27FC236}">
              <a16:creationId xmlns:a16="http://schemas.microsoft.com/office/drawing/2014/main" id="{6A10FF25-4F69-4546-8A76-6E2619B56FF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8823D155-B350-4A3F-B94B-D2813ADC34F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6" name="CuadroTexto 325">
          <a:extLst>
            <a:ext uri="{FF2B5EF4-FFF2-40B4-BE49-F238E27FC236}">
              <a16:creationId xmlns:a16="http://schemas.microsoft.com/office/drawing/2014/main" id="{2917FB62-45AF-4B7D-A05E-6F264B0CE4C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99006697-8582-475E-880B-B2D165403B6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8" name="CuadroTexto 327">
          <a:extLst>
            <a:ext uri="{FF2B5EF4-FFF2-40B4-BE49-F238E27FC236}">
              <a16:creationId xmlns:a16="http://schemas.microsoft.com/office/drawing/2014/main" id="{E3E3CA62-2403-489F-870D-C34C427D35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AF9EF280-F9F3-49E4-B2AF-D2BC3C9F2C0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0" name="CuadroTexto 329">
          <a:extLst>
            <a:ext uri="{FF2B5EF4-FFF2-40B4-BE49-F238E27FC236}">
              <a16:creationId xmlns:a16="http://schemas.microsoft.com/office/drawing/2014/main" id="{CED65377-2275-4ED6-946D-A8FB161CE4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FD259F1B-55B8-4F19-9BD7-9B5475AE60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2" name="CuadroTexto 331">
          <a:extLst>
            <a:ext uri="{FF2B5EF4-FFF2-40B4-BE49-F238E27FC236}">
              <a16:creationId xmlns:a16="http://schemas.microsoft.com/office/drawing/2014/main" id="{4F6BE6D6-42CB-41AE-9202-3D615F18EC5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6C21146B-CCEA-49DE-A840-9CC6A0050C4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4" name="CuadroTexto 333">
          <a:extLst>
            <a:ext uri="{FF2B5EF4-FFF2-40B4-BE49-F238E27FC236}">
              <a16:creationId xmlns:a16="http://schemas.microsoft.com/office/drawing/2014/main" id="{34959224-6772-4302-AF1D-334A7E52F20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193E589F-06FF-4548-9B4E-1E4CD86D8AA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6" name="CuadroTexto 335">
          <a:extLst>
            <a:ext uri="{FF2B5EF4-FFF2-40B4-BE49-F238E27FC236}">
              <a16:creationId xmlns:a16="http://schemas.microsoft.com/office/drawing/2014/main" id="{F730FEEC-C62A-4AC3-90B9-84AF3786AEB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9CF95535-A9E9-471A-9CD3-978CFB2B4F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8" name="CuadroTexto 337">
          <a:extLst>
            <a:ext uri="{FF2B5EF4-FFF2-40B4-BE49-F238E27FC236}">
              <a16:creationId xmlns:a16="http://schemas.microsoft.com/office/drawing/2014/main" id="{AB3E0274-CD3F-4583-9DBE-E155EAB9B11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600B9B2F-0EBB-440E-AE6D-3F5C4688588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198</xdr:row>
      <xdr:rowOff>0</xdr:rowOff>
    </xdr:from>
    <xdr:ext cx="65" cy="172227"/>
    <xdr:sp macro="" textlink="">
      <xdr:nvSpPr>
        <xdr:cNvPr id="340" name="CuadroTexto 339">
          <a:extLst>
            <a:ext uri="{FF2B5EF4-FFF2-40B4-BE49-F238E27FC236}">
              <a16:creationId xmlns:a16="http://schemas.microsoft.com/office/drawing/2014/main" id="{5C2312BB-2A0B-4809-98C6-8F91905B1F6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700A1E3E-35A3-4CF8-8B83-475400C39BC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2" name="CuadroTexto 341">
          <a:extLst>
            <a:ext uri="{FF2B5EF4-FFF2-40B4-BE49-F238E27FC236}">
              <a16:creationId xmlns:a16="http://schemas.microsoft.com/office/drawing/2014/main" id="{281E7FC9-4546-4577-8FDA-160DD76F2F2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7E113083-6A29-4043-90ED-465AB1B631F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4" name="CuadroTexto 343">
          <a:extLst>
            <a:ext uri="{FF2B5EF4-FFF2-40B4-BE49-F238E27FC236}">
              <a16:creationId xmlns:a16="http://schemas.microsoft.com/office/drawing/2014/main" id="{A16C077B-71D3-4CAB-B0CB-ACC2DABE931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845CD9E1-D8A9-48C6-9B94-DC5B56079B4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6" name="CuadroTexto 345">
          <a:extLst>
            <a:ext uri="{FF2B5EF4-FFF2-40B4-BE49-F238E27FC236}">
              <a16:creationId xmlns:a16="http://schemas.microsoft.com/office/drawing/2014/main" id="{78A36E7C-F534-46F5-B2F9-81891B626C0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B4098FC2-B4AF-488F-9A4D-7F0C496576F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8" name="CuadroTexto 347">
          <a:extLst>
            <a:ext uri="{FF2B5EF4-FFF2-40B4-BE49-F238E27FC236}">
              <a16:creationId xmlns:a16="http://schemas.microsoft.com/office/drawing/2014/main" id="{5ACFF120-785D-4F7E-97AE-4BC22FE02B9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1E58968D-43FB-49D8-B38A-2FADF04E74B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0" name="CuadroTexto 349">
          <a:extLst>
            <a:ext uri="{FF2B5EF4-FFF2-40B4-BE49-F238E27FC236}">
              <a16:creationId xmlns:a16="http://schemas.microsoft.com/office/drawing/2014/main" id="{C1C245C1-C60B-4837-A1DC-BEE94409937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2BE491A5-3990-465E-B2F0-7F59D7F77F9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2" name="CuadroTexto 351">
          <a:extLst>
            <a:ext uri="{FF2B5EF4-FFF2-40B4-BE49-F238E27FC236}">
              <a16:creationId xmlns:a16="http://schemas.microsoft.com/office/drawing/2014/main" id="{ED476804-4F44-437C-AE01-B67A81D3BD1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3C8EE9EB-381B-4308-AF51-AD55A8E1368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4" name="CuadroTexto 353">
          <a:extLst>
            <a:ext uri="{FF2B5EF4-FFF2-40B4-BE49-F238E27FC236}">
              <a16:creationId xmlns:a16="http://schemas.microsoft.com/office/drawing/2014/main" id="{0F54F537-68AC-44F7-8392-5DF89D5F5BB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06B5E901-2CC5-48C2-95E3-10E0E4BA8BF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6" name="CuadroTexto 355">
          <a:extLst>
            <a:ext uri="{FF2B5EF4-FFF2-40B4-BE49-F238E27FC236}">
              <a16:creationId xmlns:a16="http://schemas.microsoft.com/office/drawing/2014/main" id="{6DB29DB2-869B-425D-B5D8-62FCD8334AB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A86DA0BD-E512-44EE-8658-485D162CBCE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8" name="CuadroTexto 357">
          <a:extLst>
            <a:ext uri="{FF2B5EF4-FFF2-40B4-BE49-F238E27FC236}">
              <a16:creationId xmlns:a16="http://schemas.microsoft.com/office/drawing/2014/main" id="{F170A4C5-8B62-44EE-A5E0-368C361B0DC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1E36C120-AA55-4014-B52D-F84394AF729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0" name="CuadroTexto 359">
          <a:extLst>
            <a:ext uri="{FF2B5EF4-FFF2-40B4-BE49-F238E27FC236}">
              <a16:creationId xmlns:a16="http://schemas.microsoft.com/office/drawing/2014/main" id="{98E78A7D-42F9-4F08-822B-E10CB4BA8A1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1397E44C-2821-46F5-A45E-9BC52484245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2" name="CuadroTexto 361">
          <a:extLst>
            <a:ext uri="{FF2B5EF4-FFF2-40B4-BE49-F238E27FC236}">
              <a16:creationId xmlns:a16="http://schemas.microsoft.com/office/drawing/2014/main" id="{B766BAC5-9931-489C-940E-68911403EB7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ED4D0F89-DB99-4D9B-BDCA-323564D7BA8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4" name="CuadroTexto 363">
          <a:extLst>
            <a:ext uri="{FF2B5EF4-FFF2-40B4-BE49-F238E27FC236}">
              <a16:creationId xmlns:a16="http://schemas.microsoft.com/office/drawing/2014/main" id="{14D143E2-D3FD-48F1-A8C1-DB44A6D0F0C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CF060699-D64F-4162-9C3F-7F8EECE006E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6" name="CuadroTexto 365">
          <a:extLst>
            <a:ext uri="{FF2B5EF4-FFF2-40B4-BE49-F238E27FC236}">
              <a16:creationId xmlns:a16="http://schemas.microsoft.com/office/drawing/2014/main" id="{56045CA8-FBA7-47F4-9ED0-2D300068CC3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C27E81DE-6BD3-47A1-B07C-3955B11DA51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8" name="CuadroTexto 367">
          <a:extLst>
            <a:ext uri="{FF2B5EF4-FFF2-40B4-BE49-F238E27FC236}">
              <a16:creationId xmlns:a16="http://schemas.microsoft.com/office/drawing/2014/main" id="{498EBB0A-DFD3-44B3-8E37-9C5F4A9FDC2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658138B5-1867-451D-BE84-13018D689DF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0" name="CuadroTexto 369">
          <a:extLst>
            <a:ext uri="{FF2B5EF4-FFF2-40B4-BE49-F238E27FC236}">
              <a16:creationId xmlns:a16="http://schemas.microsoft.com/office/drawing/2014/main" id="{51B8C80B-A282-40EB-BF3D-1A4F230F65B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AA4EFD61-AE5B-49AA-84C7-21F780FF762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2" name="CuadroTexto 371">
          <a:extLst>
            <a:ext uri="{FF2B5EF4-FFF2-40B4-BE49-F238E27FC236}">
              <a16:creationId xmlns:a16="http://schemas.microsoft.com/office/drawing/2014/main" id="{13E946B4-EADF-4209-87FB-AA0C813BCAD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1A5AD460-D348-46DE-A5C2-A1EC1239CC9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4" name="CuadroTexto 373">
          <a:extLst>
            <a:ext uri="{FF2B5EF4-FFF2-40B4-BE49-F238E27FC236}">
              <a16:creationId xmlns:a16="http://schemas.microsoft.com/office/drawing/2014/main" id="{3D762BA7-3BCE-4AD7-8B97-F8D2A3EA349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BE8C2F85-1514-45D5-9553-507EECC7C10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6" name="CuadroTexto 375">
          <a:extLst>
            <a:ext uri="{FF2B5EF4-FFF2-40B4-BE49-F238E27FC236}">
              <a16:creationId xmlns:a16="http://schemas.microsoft.com/office/drawing/2014/main" id="{CD91F985-5EE0-402D-88C2-0AD8A8D09253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45642647-2041-41A8-AD96-2BCDA5C3472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8" name="CuadroTexto 377">
          <a:extLst>
            <a:ext uri="{FF2B5EF4-FFF2-40B4-BE49-F238E27FC236}">
              <a16:creationId xmlns:a16="http://schemas.microsoft.com/office/drawing/2014/main" id="{0A1D0FFA-1282-4A16-88BF-98214E25974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C04BA29E-8A47-4E04-B577-EBA3DD7571E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0" name="CuadroTexto 379">
          <a:extLst>
            <a:ext uri="{FF2B5EF4-FFF2-40B4-BE49-F238E27FC236}">
              <a16:creationId xmlns:a16="http://schemas.microsoft.com/office/drawing/2014/main" id="{1FFFAD56-CB14-48FA-9CE1-54F8BCE0F9E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28C0CE89-151F-4987-B0A0-7FE62D35416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2" name="CuadroTexto 381">
          <a:extLst>
            <a:ext uri="{FF2B5EF4-FFF2-40B4-BE49-F238E27FC236}">
              <a16:creationId xmlns:a16="http://schemas.microsoft.com/office/drawing/2014/main" id="{75856748-7960-44AD-86AB-4AFB69E7181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22E5371-7AAC-46CD-BF9E-1BAAAA4B983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4" name="CuadroTexto 383">
          <a:extLst>
            <a:ext uri="{FF2B5EF4-FFF2-40B4-BE49-F238E27FC236}">
              <a16:creationId xmlns:a16="http://schemas.microsoft.com/office/drawing/2014/main" id="{D431F481-89D5-43FE-A4DB-91AF9A9C00C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CC3DFE6D-22D9-426A-93D1-51705F4C100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6" name="CuadroTexto 385">
          <a:extLst>
            <a:ext uri="{FF2B5EF4-FFF2-40B4-BE49-F238E27FC236}">
              <a16:creationId xmlns:a16="http://schemas.microsoft.com/office/drawing/2014/main" id="{BA416A1F-E994-432F-890A-2C61DEE7722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4191D6B3-0B04-4C0F-8A5A-DA250570599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8" name="CuadroTexto 387">
          <a:extLst>
            <a:ext uri="{FF2B5EF4-FFF2-40B4-BE49-F238E27FC236}">
              <a16:creationId xmlns:a16="http://schemas.microsoft.com/office/drawing/2014/main" id="{FEE9A1E8-25F1-4BFD-BDCE-966AB5E840D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5966FB6B-555E-44C5-82BA-17024593FD2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0" name="CuadroTexto 389">
          <a:extLst>
            <a:ext uri="{FF2B5EF4-FFF2-40B4-BE49-F238E27FC236}">
              <a16:creationId xmlns:a16="http://schemas.microsoft.com/office/drawing/2014/main" id="{CF36DF4C-22DC-46C0-9490-18A74E2DFFE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06AFD948-D3FB-4984-A7F8-6990FAF39921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2" name="CuadroTexto 391">
          <a:extLst>
            <a:ext uri="{FF2B5EF4-FFF2-40B4-BE49-F238E27FC236}">
              <a16:creationId xmlns:a16="http://schemas.microsoft.com/office/drawing/2014/main" id="{97F367F5-CBCE-4AFF-BB14-0E1341E6A4A3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09BC29DC-FABD-4C36-86AB-73FA0E9D32C8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4" name="CuadroTexto 393">
          <a:extLst>
            <a:ext uri="{FF2B5EF4-FFF2-40B4-BE49-F238E27FC236}">
              <a16:creationId xmlns:a16="http://schemas.microsoft.com/office/drawing/2014/main" id="{1A02E699-8B65-46CE-A62D-2832CA01391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1D7FC003-FA1C-4A3F-833F-CC09BE329D0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6" name="CuadroTexto 395">
          <a:extLst>
            <a:ext uri="{FF2B5EF4-FFF2-40B4-BE49-F238E27FC236}">
              <a16:creationId xmlns:a16="http://schemas.microsoft.com/office/drawing/2014/main" id="{5750FBE1-E2B6-4BE4-9972-A3536F6EBE2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890AEE96-0E2B-4F2A-81FF-BE7D7BBE75E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8" name="CuadroTexto 397">
          <a:extLst>
            <a:ext uri="{FF2B5EF4-FFF2-40B4-BE49-F238E27FC236}">
              <a16:creationId xmlns:a16="http://schemas.microsoft.com/office/drawing/2014/main" id="{74516D28-9C12-4E4A-B7A2-F869F0B6647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94C09325-FB04-4401-92F8-30F6E7A03AF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200</xdr:row>
      <xdr:rowOff>0</xdr:rowOff>
    </xdr:from>
    <xdr:ext cx="65" cy="172227"/>
    <xdr:sp macro="" textlink="">
      <xdr:nvSpPr>
        <xdr:cNvPr id="400" name="CuadroTexto 399">
          <a:extLst>
            <a:ext uri="{FF2B5EF4-FFF2-40B4-BE49-F238E27FC236}">
              <a16:creationId xmlns:a16="http://schemas.microsoft.com/office/drawing/2014/main" id="{DDA2A357-DC57-4856-AF58-D233B7FBDC6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C4D0B12F-5051-4CFE-9B1B-794B2A2ECB3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2" name="CuadroTexto 401">
          <a:extLst>
            <a:ext uri="{FF2B5EF4-FFF2-40B4-BE49-F238E27FC236}">
              <a16:creationId xmlns:a16="http://schemas.microsoft.com/office/drawing/2014/main" id="{78827003-9E65-4560-99EE-192276C90AB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CB19409A-84D9-4CFB-989F-62E9DBE9501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4" name="CuadroTexto 403">
          <a:extLst>
            <a:ext uri="{FF2B5EF4-FFF2-40B4-BE49-F238E27FC236}">
              <a16:creationId xmlns:a16="http://schemas.microsoft.com/office/drawing/2014/main" id="{BACAE9F0-B614-4EE5-902C-E3BEF8E43E0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B5A7E9D-ECAB-40B8-9B4D-0A231074CBB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6" name="CuadroTexto 405">
          <a:extLst>
            <a:ext uri="{FF2B5EF4-FFF2-40B4-BE49-F238E27FC236}">
              <a16:creationId xmlns:a16="http://schemas.microsoft.com/office/drawing/2014/main" id="{43FA0FDA-C4B9-49A9-844D-F34D1DADA37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B1E6AAED-9831-4FAB-A26F-0C30EDDEED5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8" name="CuadroTexto 407">
          <a:extLst>
            <a:ext uri="{FF2B5EF4-FFF2-40B4-BE49-F238E27FC236}">
              <a16:creationId xmlns:a16="http://schemas.microsoft.com/office/drawing/2014/main" id="{763D0111-A4C2-4F2A-ACCD-DEC41D523C0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6E5BD619-6AF6-4027-81A1-0D8F7917E2B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0" name="CuadroTexto 409">
          <a:extLst>
            <a:ext uri="{FF2B5EF4-FFF2-40B4-BE49-F238E27FC236}">
              <a16:creationId xmlns:a16="http://schemas.microsoft.com/office/drawing/2014/main" id="{183CB2FE-5B3E-46E5-B6DA-B742CD53024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5F9BE54C-2134-4A9A-8F57-FC75CD559C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2" name="CuadroTexto 411">
          <a:extLst>
            <a:ext uri="{FF2B5EF4-FFF2-40B4-BE49-F238E27FC236}">
              <a16:creationId xmlns:a16="http://schemas.microsoft.com/office/drawing/2014/main" id="{F90960A2-2D7D-49FB-ACC5-D05E7F9B142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C2A01ECB-A077-4F2C-8563-150A3CB3611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03D5B9A5-C111-44E7-954E-F853ACB67DD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5" name="CuadroTexto 414">
          <a:extLst>
            <a:ext uri="{FF2B5EF4-FFF2-40B4-BE49-F238E27FC236}">
              <a16:creationId xmlns:a16="http://schemas.microsoft.com/office/drawing/2014/main" id="{C1C502AC-71A2-420A-A1EE-162EB2FD527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5D63885B-D96F-49F6-A473-B184A534E6F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7" name="CuadroTexto 416">
          <a:extLst>
            <a:ext uri="{FF2B5EF4-FFF2-40B4-BE49-F238E27FC236}">
              <a16:creationId xmlns:a16="http://schemas.microsoft.com/office/drawing/2014/main" id="{A78ECEC0-EEA0-4785-AC0A-5328FCE904C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EE610D41-FD29-49F7-A7EE-20D3C88261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19" name="CuadroTexto 418">
          <a:extLst>
            <a:ext uri="{FF2B5EF4-FFF2-40B4-BE49-F238E27FC236}">
              <a16:creationId xmlns:a16="http://schemas.microsoft.com/office/drawing/2014/main" id="{A2A767D2-C127-44EA-9DAA-7CE54693733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57FFFAA7-39AB-4C4D-8642-9743A5A62D6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1" name="CuadroTexto 420">
          <a:extLst>
            <a:ext uri="{FF2B5EF4-FFF2-40B4-BE49-F238E27FC236}">
              <a16:creationId xmlns:a16="http://schemas.microsoft.com/office/drawing/2014/main" id="{EC5FBD1C-CB22-4E1C-9736-5B5D8AB12C3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BA6E6441-C543-466C-BD20-304E0EC878F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3" name="CuadroTexto 422">
          <a:extLst>
            <a:ext uri="{FF2B5EF4-FFF2-40B4-BE49-F238E27FC236}">
              <a16:creationId xmlns:a16="http://schemas.microsoft.com/office/drawing/2014/main" id="{DA9B2905-7A48-47AB-AFD8-3700D7CE4F2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3CFE5246-B6BD-4CF3-823A-1388E1BE787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5" name="CuadroTexto 424">
          <a:extLst>
            <a:ext uri="{FF2B5EF4-FFF2-40B4-BE49-F238E27FC236}">
              <a16:creationId xmlns:a16="http://schemas.microsoft.com/office/drawing/2014/main" id="{6FF004A9-1D05-497B-B999-F32C7F5D4C4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72EAEA12-B4D6-467D-A1EF-DCAAA48FB65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7" name="CuadroTexto 426">
          <a:extLst>
            <a:ext uri="{FF2B5EF4-FFF2-40B4-BE49-F238E27FC236}">
              <a16:creationId xmlns:a16="http://schemas.microsoft.com/office/drawing/2014/main" id="{8F7CFDF9-E932-4B76-B87E-3D00FB4B5A3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1AF693AA-880C-4293-8C76-9512B77F793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29" name="CuadroTexto 428">
          <a:extLst>
            <a:ext uri="{FF2B5EF4-FFF2-40B4-BE49-F238E27FC236}">
              <a16:creationId xmlns:a16="http://schemas.microsoft.com/office/drawing/2014/main" id="{91492F06-1A3D-4966-BFE9-649898DE37C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5A488EC8-BF52-49C2-926D-44FBFC56F31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1" name="CuadroTexto 430">
          <a:extLst>
            <a:ext uri="{FF2B5EF4-FFF2-40B4-BE49-F238E27FC236}">
              <a16:creationId xmlns:a16="http://schemas.microsoft.com/office/drawing/2014/main" id="{6B346235-ADA6-4F28-80ED-44475AF1461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225504DB-4CF9-46FF-BAD2-C236A938768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3" name="CuadroTexto 432">
          <a:extLst>
            <a:ext uri="{FF2B5EF4-FFF2-40B4-BE49-F238E27FC236}">
              <a16:creationId xmlns:a16="http://schemas.microsoft.com/office/drawing/2014/main" id="{BED2B654-55AE-41A6-98BB-E86297EEC83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5EC366E2-8FFF-4D5C-A7D1-19EFFE35467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5" name="CuadroTexto 434">
          <a:extLst>
            <a:ext uri="{FF2B5EF4-FFF2-40B4-BE49-F238E27FC236}">
              <a16:creationId xmlns:a16="http://schemas.microsoft.com/office/drawing/2014/main" id="{54E24970-FE12-4DDD-AC61-63BE2FBD1F0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E659926E-FEEB-469E-AC54-BD71F6DAE7B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7" name="CuadroTexto 436">
          <a:extLst>
            <a:ext uri="{FF2B5EF4-FFF2-40B4-BE49-F238E27FC236}">
              <a16:creationId xmlns:a16="http://schemas.microsoft.com/office/drawing/2014/main" id="{3781AB6C-9715-4269-9A6C-A9F59C624E5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1AF4DE9-133A-4E9A-81F0-ED0BFE9B1AD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39" name="CuadroTexto 438">
          <a:extLst>
            <a:ext uri="{FF2B5EF4-FFF2-40B4-BE49-F238E27FC236}">
              <a16:creationId xmlns:a16="http://schemas.microsoft.com/office/drawing/2014/main" id="{4F2A4A05-0DFC-4690-A45E-871BA044E51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EB7AD4D4-C8F8-4ACD-B355-D8FB77DCE1C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1" name="CuadroTexto 440">
          <a:extLst>
            <a:ext uri="{FF2B5EF4-FFF2-40B4-BE49-F238E27FC236}">
              <a16:creationId xmlns:a16="http://schemas.microsoft.com/office/drawing/2014/main" id="{DC2BDFA5-643A-48C5-B1D4-527FC0B9835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618CBADD-0105-4A48-BB63-2CC4647B588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3" name="CuadroTexto 442">
          <a:extLst>
            <a:ext uri="{FF2B5EF4-FFF2-40B4-BE49-F238E27FC236}">
              <a16:creationId xmlns:a16="http://schemas.microsoft.com/office/drawing/2014/main" id="{8620BBB6-3F3F-4D37-ADD1-89513D4654D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82F46898-AFC0-468B-BFD0-F287926A05F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5" name="CuadroTexto 444">
          <a:extLst>
            <a:ext uri="{FF2B5EF4-FFF2-40B4-BE49-F238E27FC236}">
              <a16:creationId xmlns:a16="http://schemas.microsoft.com/office/drawing/2014/main" id="{523914F6-17F6-48D1-A458-AB85161F5B9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7A5E6D15-3FEA-4D21-83C1-E304A3735C8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7" name="CuadroTexto 446">
          <a:extLst>
            <a:ext uri="{FF2B5EF4-FFF2-40B4-BE49-F238E27FC236}">
              <a16:creationId xmlns:a16="http://schemas.microsoft.com/office/drawing/2014/main" id="{E32319C9-CAF1-4D35-B2F1-7061E25E7C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93CCFED8-AC3E-49C1-AEC4-07ED31C06A5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49" name="CuadroTexto 448">
          <a:extLst>
            <a:ext uri="{FF2B5EF4-FFF2-40B4-BE49-F238E27FC236}">
              <a16:creationId xmlns:a16="http://schemas.microsoft.com/office/drawing/2014/main" id="{852615FB-6C4D-4EF7-9F9D-2EBE425E67C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77AC1BD8-7E20-4383-A8B5-A736FB67857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1" name="CuadroTexto 450">
          <a:extLst>
            <a:ext uri="{FF2B5EF4-FFF2-40B4-BE49-F238E27FC236}">
              <a16:creationId xmlns:a16="http://schemas.microsoft.com/office/drawing/2014/main" id="{31EE023E-AE2A-4A98-BD18-0AEAF341D1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B197DF03-CB32-44F1-9F07-709182A648E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3" name="CuadroTexto 452">
          <a:extLst>
            <a:ext uri="{FF2B5EF4-FFF2-40B4-BE49-F238E27FC236}">
              <a16:creationId xmlns:a16="http://schemas.microsoft.com/office/drawing/2014/main" id="{1B7C6824-34BE-4F18-AA07-D385010DDD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867F0ECB-6703-4CF6-A435-3AE54F020EF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5" name="CuadroTexto 454">
          <a:extLst>
            <a:ext uri="{FF2B5EF4-FFF2-40B4-BE49-F238E27FC236}">
              <a16:creationId xmlns:a16="http://schemas.microsoft.com/office/drawing/2014/main" id="{62509A68-324E-47D1-B003-5918F29A4C5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37175394-8248-4DAF-BE74-152D8426DFC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7" name="CuadroTexto 456">
          <a:extLst>
            <a:ext uri="{FF2B5EF4-FFF2-40B4-BE49-F238E27FC236}">
              <a16:creationId xmlns:a16="http://schemas.microsoft.com/office/drawing/2014/main" id="{772745FE-8E01-494A-94C8-E624F61F75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103C64A2-E29B-43E1-9662-7328DBC6176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59" name="CuadroTexto 458">
          <a:extLst>
            <a:ext uri="{FF2B5EF4-FFF2-40B4-BE49-F238E27FC236}">
              <a16:creationId xmlns:a16="http://schemas.microsoft.com/office/drawing/2014/main" id="{74391C45-1C2D-4F38-87D2-C0948D87F33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0AE6DE52-14CA-43C2-9123-14CB9C7B90B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1" name="CuadroTexto 460">
          <a:extLst>
            <a:ext uri="{FF2B5EF4-FFF2-40B4-BE49-F238E27FC236}">
              <a16:creationId xmlns:a16="http://schemas.microsoft.com/office/drawing/2014/main" id="{0704F049-08DF-4EAA-A346-B809F18698C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2838829-F503-43A4-A38F-2FA4AF0F1B8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3" name="CuadroTexto 462">
          <a:extLst>
            <a:ext uri="{FF2B5EF4-FFF2-40B4-BE49-F238E27FC236}">
              <a16:creationId xmlns:a16="http://schemas.microsoft.com/office/drawing/2014/main" id="{313CDA84-A4D3-46D0-BA82-69197BB1354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D87E7E03-FDB2-4157-9B5C-69E18AEC661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5" name="CuadroTexto 464">
          <a:extLst>
            <a:ext uri="{FF2B5EF4-FFF2-40B4-BE49-F238E27FC236}">
              <a16:creationId xmlns:a16="http://schemas.microsoft.com/office/drawing/2014/main" id="{8FD8CBEF-F05D-4DA8-9E0B-637EAACC294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CC102D4C-8987-4FE7-9963-7BFB09B5C00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7" name="CuadroTexto 466">
          <a:extLst>
            <a:ext uri="{FF2B5EF4-FFF2-40B4-BE49-F238E27FC236}">
              <a16:creationId xmlns:a16="http://schemas.microsoft.com/office/drawing/2014/main" id="{09DA2467-903A-420E-8B96-9BD00E9EC91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404C5B9C-1F71-408F-B95A-DE392CDDF0A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69" name="CuadroTexto 468">
          <a:extLst>
            <a:ext uri="{FF2B5EF4-FFF2-40B4-BE49-F238E27FC236}">
              <a16:creationId xmlns:a16="http://schemas.microsoft.com/office/drawing/2014/main" id="{8BFC215C-F6B1-4699-B126-D645226523B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042A8898-1A26-466A-A79C-F7328B0214D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1" name="CuadroTexto 470">
          <a:extLst>
            <a:ext uri="{FF2B5EF4-FFF2-40B4-BE49-F238E27FC236}">
              <a16:creationId xmlns:a16="http://schemas.microsoft.com/office/drawing/2014/main" id="{82D1F7F5-B23C-4480-8BE1-09B3DBC750A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441AB002-8899-4768-8047-A6BF85973C0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3" name="CuadroTexto 472">
          <a:extLst>
            <a:ext uri="{FF2B5EF4-FFF2-40B4-BE49-F238E27FC236}">
              <a16:creationId xmlns:a16="http://schemas.microsoft.com/office/drawing/2014/main" id="{58C270F4-864F-4FA2-B7EC-3CB7BA1469F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414CBD65-D6E6-440C-AE5C-1070E941A00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5" name="CuadroTexto 474">
          <a:extLst>
            <a:ext uri="{FF2B5EF4-FFF2-40B4-BE49-F238E27FC236}">
              <a16:creationId xmlns:a16="http://schemas.microsoft.com/office/drawing/2014/main" id="{88B79839-470E-4A48-99CC-2752A3EBB2B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F8FD497E-8569-4190-A3D5-8EC3E201D60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7" name="CuadroTexto 476">
          <a:extLst>
            <a:ext uri="{FF2B5EF4-FFF2-40B4-BE49-F238E27FC236}">
              <a16:creationId xmlns:a16="http://schemas.microsoft.com/office/drawing/2014/main" id="{1D41024E-2E7C-45D7-B4B9-557D2C0E702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69DA672A-C456-4177-A93A-226F978402B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79" name="CuadroTexto 478">
          <a:extLst>
            <a:ext uri="{FF2B5EF4-FFF2-40B4-BE49-F238E27FC236}">
              <a16:creationId xmlns:a16="http://schemas.microsoft.com/office/drawing/2014/main" id="{96C054FC-D37F-433B-B91D-E9BD505CA8C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903D0FF0-C111-47A2-945F-1CD160E2063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1" name="CuadroTexto 480">
          <a:extLst>
            <a:ext uri="{FF2B5EF4-FFF2-40B4-BE49-F238E27FC236}">
              <a16:creationId xmlns:a16="http://schemas.microsoft.com/office/drawing/2014/main" id="{A71DF9C1-30D5-4AB7-AFA6-FFDC1D3354C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2A270F95-2757-43FA-AC35-BF77C03D058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3" name="CuadroTexto 482">
          <a:extLst>
            <a:ext uri="{FF2B5EF4-FFF2-40B4-BE49-F238E27FC236}">
              <a16:creationId xmlns:a16="http://schemas.microsoft.com/office/drawing/2014/main" id="{A0F639E8-B7B3-40FC-B47C-CE64B07F142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29FC4476-8C81-44FB-B11F-7C99C27C673A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5" name="CuadroTexto 484">
          <a:extLst>
            <a:ext uri="{FF2B5EF4-FFF2-40B4-BE49-F238E27FC236}">
              <a16:creationId xmlns:a16="http://schemas.microsoft.com/office/drawing/2014/main" id="{3D794871-911B-4F44-AD7C-FB27E79692C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3A08517D-FA32-491F-B2F6-D002AF4F35A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7" name="CuadroTexto 486">
          <a:extLst>
            <a:ext uri="{FF2B5EF4-FFF2-40B4-BE49-F238E27FC236}">
              <a16:creationId xmlns:a16="http://schemas.microsoft.com/office/drawing/2014/main" id="{FDE8D431-395C-436A-9737-F8A0049CE6F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15155475-D2E8-4731-AF7A-91A96050308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89" name="CuadroTexto 488">
          <a:extLst>
            <a:ext uri="{FF2B5EF4-FFF2-40B4-BE49-F238E27FC236}">
              <a16:creationId xmlns:a16="http://schemas.microsoft.com/office/drawing/2014/main" id="{5CF61830-0999-400A-BEAB-81BC1864690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2A6FF519-7D54-48E0-8CF5-6CC418ECB0E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1" name="CuadroTexto 490">
          <a:extLst>
            <a:ext uri="{FF2B5EF4-FFF2-40B4-BE49-F238E27FC236}">
              <a16:creationId xmlns:a16="http://schemas.microsoft.com/office/drawing/2014/main" id="{453083A4-FC0B-4301-AC3A-4C0AD0A4F6B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959AB0C3-EEB6-43CC-BDD4-AFB8ED6F17F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3" name="CuadroTexto 492">
          <a:extLst>
            <a:ext uri="{FF2B5EF4-FFF2-40B4-BE49-F238E27FC236}">
              <a16:creationId xmlns:a16="http://schemas.microsoft.com/office/drawing/2014/main" id="{5582A0CD-97F9-45AF-8DCE-62DD21034BB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E0D0BB80-47D4-4F39-8A0F-D2A67819D5F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5" name="CuadroTexto 494">
          <a:extLst>
            <a:ext uri="{FF2B5EF4-FFF2-40B4-BE49-F238E27FC236}">
              <a16:creationId xmlns:a16="http://schemas.microsoft.com/office/drawing/2014/main" id="{643F9D54-64C7-4D91-B35A-91D026BF236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F75E7925-CD23-4F0D-9AC0-408BA2BD4FD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7" name="CuadroTexto 496">
          <a:extLst>
            <a:ext uri="{FF2B5EF4-FFF2-40B4-BE49-F238E27FC236}">
              <a16:creationId xmlns:a16="http://schemas.microsoft.com/office/drawing/2014/main" id="{D4474301-5730-45AB-90DE-3AD0DE79B12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CA85B87B-CF3D-49C1-9179-34CA7244C4C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499" name="CuadroTexto 498">
          <a:extLst>
            <a:ext uri="{FF2B5EF4-FFF2-40B4-BE49-F238E27FC236}">
              <a16:creationId xmlns:a16="http://schemas.microsoft.com/office/drawing/2014/main" id="{3DF45D79-1713-4F0F-8C0E-EAC9D370174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F04AC48A-4CB1-40AF-AA86-A0610CEC593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1" name="CuadroTexto 500">
          <a:extLst>
            <a:ext uri="{FF2B5EF4-FFF2-40B4-BE49-F238E27FC236}">
              <a16:creationId xmlns:a16="http://schemas.microsoft.com/office/drawing/2014/main" id="{5BA5DDDE-22A3-4769-B1F2-BC7B0F40274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42156740-7065-4185-92BD-64C1A1C43D0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3" name="CuadroTexto 502">
          <a:extLst>
            <a:ext uri="{FF2B5EF4-FFF2-40B4-BE49-F238E27FC236}">
              <a16:creationId xmlns:a16="http://schemas.microsoft.com/office/drawing/2014/main" id="{63078E1C-164E-4BC6-816C-243A668C72F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752E48B5-4EDD-432B-A9C5-AAAB7786C55B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5" name="CuadroTexto 504">
          <a:extLst>
            <a:ext uri="{FF2B5EF4-FFF2-40B4-BE49-F238E27FC236}">
              <a16:creationId xmlns:a16="http://schemas.microsoft.com/office/drawing/2014/main" id="{7637F92C-1126-482F-B6A8-8CA61B5D9B4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3E624FE1-D8CE-4AB0-8D5E-BECC7E553C6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7" name="CuadroTexto 506">
          <a:extLst>
            <a:ext uri="{FF2B5EF4-FFF2-40B4-BE49-F238E27FC236}">
              <a16:creationId xmlns:a16="http://schemas.microsoft.com/office/drawing/2014/main" id="{CA7AEE68-08D0-4653-8A0E-2ECE3A2AFC6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57E25D0F-B882-4961-BD00-36DCDC8C977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09" name="CuadroTexto 508">
          <a:extLst>
            <a:ext uri="{FF2B5EF4-FFF2-40B4-BE49-F238E27FC236}">
              <a16:creationId xmlns:a16="http://schemas.microsoft.com/office/drawing/2014/main" id="{FB97510A-EAD8-4F94-BB34-83CEDE19564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9AD2F65B-783D-4CCC-9A89-70F454EC40D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1" name="CuadroTexto 510">
          <a:extLst>
            <a:ext uri="{FF2B5EF4-FFF2-40B4-BE49-F238E27FC236}">
              <a16:creationId xmlns:a16="http://schemas.microsoft.com/office/drawing/2014/main" id="{8EBC54BC-AE5E-4052-89F7-3CDD5611B01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002E2B18-3FF1-4FB6-9743-56B1FBBA990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3" name="CuadroTexto 512">
          <a:extLst>
            <a:ext uri="{FF2B5EF4-FFF2-40B4-BE49-F238E27FC236}">
              <a16:creationId xmlns:a16="http://schemas.microsoft.com/office/drawing/2014/main" id="{D8F07C93-0062-43CC-BF5B-57A07A540CA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3B9B43EC-A5DB-4317-82DF-534ABB13490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5" name="CuadroTexto 514">
          <a:extLst>
            <a:ext uri="{FF2B5EF4-FFF2-40B4-BE49-F238E27FC236}">
              <a16:creationId xmlns:a16="http://schemas.microsoft.com/office/drawing/2014/main" id="{F60FBE83-0F51-4D14-A4D3-41DEE8EF7ED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7AB80C9C-0ACA-4A28-84A4-97113C1D4D8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7" name="CuadroTexto 516">
          <a:extLst>
            <a:ext uri="{FF2B5EF4-FFF2-40B4-BE49-F238E27FC236}">
              <a16:creationId xmlns:a16="http://schemas.microsoft.com/office/drawing/2014/main" id="{A2EDCDE2-2E7F-4BAD-A50E-170FAFD6839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E0BCE985-2B5C-4314-B346-906169A61BF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19" name="CuadroTexto 518">
          <a:extLst>
            <a:ext uri="{FF2B5EF4-FFF2-40B4-BE49-F238E27FC236}">
              <a16:creationId xmlns:a16="http://schemas.microsoft.com/office/drawing/2014/main" id="{3DE1D9FF-ABB7-49BA-8C61-8ED4FE6A0A3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197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5E9F3548-9CB2-4F06-BDD1-A6852D444C3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1" name="CuadroTexto 520">
          <a:extLst>
            <a:ext uri="{FF2B5EF4-FFF2-40B4-BE49-F238E27FC236}">
              <a16:creationId xmlns:a16="http://schemas.microsoft.com/office/drawing/2014/main" id="{56EC47D0-8163-4BE1-B5C5-E98253B3A36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DFD948D0-C0C5-4E33-AD54-5F4CE409B51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3" name="CuadroTexto 522">
          <a:extLst>
            <a:ext uri="{FF2B5EF4-FFF2-40B4-BE49-F238E27FC236}">
              <a16:creationId xmlns:a16="http://schemas.microsoft.com/office/drawing/2014/main" id="{EF4D480D-AA37-40AC-BB38-5DB42EDDDD5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C97ADE0B-7723-4F3E-8013-22FD24E5E9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5" name="CuadroTexto 524">
          <a:extLst>
            <a:ext uri="{FF2B5EF4-FFF2-40B4-BE49-F238E27FC236}">
              <a16:creationId xmlns:a16="http://schemas.microsoft.com/office/drawing/2014/main" id="{65FE0269-8117-4C1B-8782-8E36D0C2847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90190B58-F84E-4435-A445-C30E61D559F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7" name="CuadroTexto 526">
          <a:extLst>
            <a:ext uri="{FF2B5EF4-FFF2-40B4-BE49-F238E27FC236}">
              <a16:creationId xmlns:a16="http://schemas.microsoft.com/office/drawing/2014/main" id="{8E7F39DA-5ACB-426D-BFBD-331B11986E3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33B21FB0-591F-4751-A74D-CD6AFBDC8C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29" name="CuadroTexto 528">
          <a:extLst>
            <a:ext uri="{FF2B5EF4-FFF2-40B4-BE49-F238E27FC236}">
              <a16:creationId xmlns:a16="http://schemas.microsoft.com/office/drawing/2014/main" id="{656A59D7-EF26-4EBF-B779-5400A1CEA2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B748236C-296F-43B2-9FE1-85C02B83129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1" name="CuadroTexto 530">
          <a:extLst>
            <a:ext uri="{FF2B5EF4-FFF2-40B4-BE49-F238E27FC236}">
              <a16:creationId xmlns:a16="http://schemas.microsoft.com/office/drawing/2014/main" id="{1E808A0B-2CB0-4CAF-9C36-0132C39AB3A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A6FC570D-CF2E-4195-99B7-98D1FB44A53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3" name="CuadroTexto 532">
          <a:extLst>
            <a:ext uri="{FF2B5EF4-FFF2-40B4-BE49-F238E27FC236}">
              <a16:creationId xmlns:a16="http://schemas.microsoft.com/office/drawing/2014/main" id="{91B007EB-719C-4E7E-9233-60EF48B32A4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B72FF2C4-F513-454D-B6E8-EB85FBFACD8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5" name="CuadroTexto 534">
          <a:extLst>
            <a:ext uri="{FF2B5EF4-FFF2-40B4-BE49-F238E27FC236}">
              <a16:creationId xmlns:a16="http://schemas.microsoft.com/office/drawing/2014/main" id="{BFC15416-F975-493C-A5C7-92CF1B145FE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FAE9B391-34DF-4FB3-9ED5-6455C5A6A76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7" name="CuadroTexto 536">
          <a:extLst>
            <a:ext uri="{FF2B5EF4-FFF2-40B4-BE49-F238E27FC236}">
              <a16:creationId xmlns:a16="http://schemas.microsoft.com/office/drawing/2014/main" id="{4B5FBEDA-6CDD-4610-993B-912A81DAE73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F708A5A1-A16D-4DF6-A9CE-3BB0E77E53C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39" name="CuadroTexto 538">
          <a:extLst>
            <a:ext uri="{FF2B5EF4-FFF2-40B4-BE49-F238E27FC236}">
              <a16:creationId xmlns:a16="http://schemas.microsoft.com/office/drawing/2014/main" id="{4FB05D82-7A8B-4569-A28F-C1BD7D34BCFE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6BA8BB36-0A5C-4D3F-A764-3CE260B3007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1" name="CuadroTexto 540">
          <a:extLst>
            <a:ext uri="{FF2B5EF4-FFF2-40B4-BE49-F238E27FC236}">
              <a16:creationId xmlns:a16="http://schemas.microsoft.com/office/drawing/2014/main" id="{196C4394-C18E-49CF-A2C5-98BAAEA6DF1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3362D88F-BB79-4261-BE4C-8C5E6BADA90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3" name="CuadroTexto 542">
          <a:extLst>
            <a:ext uri="{FF2B5EF4-FFF2-40B4-BE49-F238E27FC236}">
              <a16:creationId xmlns:a16="http://schemas.microsoft.com/office/drawing/2014/main" id="{5D5839DB-0BB8-4CDC-AFE6-8BD0C6F1E0A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B278A7C6-F470-4777-8CB7-15183F8FCF6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5" name="CuadroTexto 544">
          <a:extLst>
            <a:ext uri="{FF2B5EF4-FFF2-40B4-BE49-F238E27FC236}">
              <a16:creationId xmlns:a16="http://schemas.microsoft.com/office/drawing/2014/main" id="{CE6C3136-3A9C-4F76-99D6-C361852EEB8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1C70C5A4-5DB4-4D84-8126-A0BEA090C54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7" name="CuadroTexto 546">
          <a:extLst>
            <a:ext uri="{FF2B5EF4-FFF2-40B4-BE49-F238E27FC236}">
              <a16:creationId xmlns:a16="http://schemas.microsoft.com/office/drawing/2014/main" id="{DC90379F-9453-487B-957F-32CC92ED783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AFC75E89-A29D-4012-8056-4255B528149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49" name="CuadroTexto 548">
          <a:extLst>
            <a:ext uri="{FF2B5EF4-FFF2-40B4-BE49-F238E27FC236}">
              <a16:creationId xmlns:a16="http://schemas.microsoft.com/office/drawing/2014/main" id="{897D6809-9911-44F6-B02B-F4EF5E05AC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4178590B-02F8-4086-9BE8-09B5FE4EF3C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1" name="CuadroTexto 550">
          <a:extLst>
            <a:ext uri="{FF2B5EF4-FFF2-40B4-BE49-F238E27FC236}">
              <a16:creationId xmlns:a16="http://schemas.microsoft.com/office/drawing/2014/main" id="{8DEBB283-4034-4BA3-B45A-FEBC903D505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EB2C2724-2F86-4399-9FEC-8CF376B544B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3" name="CuadroTexto 552">
          <a:extLst>
            <a:ext uri="{FF2B5EF4-FFF2-40B4-BE49-F238E27FC236}">
              <a16:creationId xmlns:a16="http://schemas.microsoft.com/office/drawing/2014/main" id="{54BD9048-6F5D-4436-82D7-CCFC27289B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7DD8F760-1896-45F3-BC86-B9D0A6F29F0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5" name="CuadroTexto 554">
          <a:extLst>
            <a:ext uri="{FF2B5EF4-FFF2-40B4-BE49-F238E27FC236}">
              <a16:creationId xmlns:a16="http://schemas.microsoft.com/office/drawing/2014/main" id="{1BB10AE7-1461-4112-9671-E1696BADF18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A69EF669-4D9B-4D98-8782-7F35A18C278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7" name="CuadroTexto 556">
          <a:extLst>
            <a:ext uri="{FF2B5EF4-FFF2-40B4-BE49-F238E27FC236}">
              <a16:creationId xmlns:a16="http://schemas.microsoft.com/office/drawing/2014/main" id="{01C29797-63F7-4449-B13D-05D010EFC37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8EF38055-A930-431C-80C3-1C8D88E2443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59" name="CuadroTexto 558">
          <a:extLst>
            <a:ext uri="{FF2B5EF4-FFF2-40B4-BE49-F238E27FC236}">
              <a16:creationId xmlns:a16="http://schemas.microsoft.com/office/drawing/2014/main" id="{7419E70D-18E3-45FF-B40D-DF08C142956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54E0FEE3-FA76-4394-8E4C-2739293F1D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1" name="CuadroTexto 560">
          <a:extLst>
            <a:ext uri="{FF2B5EF4-FFF2-40B4-BE49-F238E27FC236}">
              <a16:creationId xmlns:a16="http://schemas.microsoft.com/office/drawing/2014/main" id="{A3C07A19-07CA-41BE-B216-87AE1F39024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B8D3F972-0EA2-42E4-A7EC-9ABCEAF86D4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3" name="CuadroTexto 562">
          <a:extLst>
            <a:ext uri="{FF2B5EF4-FFF2-40B4-BE49-F238E27FC236}">
              <a16:creationId xmlns:a16="http://schemas.microsoft.com/office/drawing/2014/main" id="{A52DAD25-9BD9-40C1-A3C9-D0D28148FCC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CD24A0EB-133E-48C9-B9A8-E6EF1FED9BB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5" name="CuadroTexto 564">
          <a:extLst>
            <a:ext uri="{FF2B5EF4-FFF2-40B4-BE49-F238E27FC236}">
              <a16:creationId xmlns:a16="http://schemas.microsoft.com/office/drawing/2014/main" id="{8A6AD282-1396-4C20-A8EA-1FCD9A3FC3F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2383C55D-EE53-4DB8-A67E-D2F5CE9216F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7" name="CuadroTexto 566">
          <a:extLst>
            <a:ext uri="{FF2B5EF4-FFF2-40B4-BE49-F238E27FC236}">
              <a16:creationId xmlns:a16="http://schemas.microsoft.com/office/drawing/2014/main" id="{2C6207B6-60D9-431D-92DE-FC7D27AE713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817253BB-0FBF-45EA-A930-C44939870DA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69" name="CuadroTexto 568">
          <a:extLst>
            <a:ext uri="{FF2B5EF4-FFF2-40B4-BE49-F238E27FC236}">
              <a16:creationId xmlns:a16="http://schemas.microsoft.com/office/drawing/2014/main" id="{558B6C34-305A-4AFB-92F7-1CFB3E31CB4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C4AD404-DAC0-4E06-AA76-3036EFD3465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1" name="CuadroTexto 570">
          <a:extLst>
            <a:ext uri="{FF2B5EF4-FFF2-40B4-BE49-F238E27FC236}">
              <a16:creationId xmlns:a16="http://schemas.microsoft.com/office/drawing/2014/main" id="{853AB62E-D9DE-455B-B349-634093DAECE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CF36DC94-AC14-483B-A0D9-9006B1FAB56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3" name="CuadroTexto 572">
          <a:extLst>
            <a:ext uri="{FF2B5EF4-FFF2-40B4-BE49-F238E27FC236}">
              <a16:creationId xmlns:a16="http://schemas.microsoft.com/office/drawing/2014/main" id="{7F8E0EB3-2277-4A09-BF22-3AA055BA4E6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F6512AC6-2141-41CF-BF2A-A1C82E6B3EF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5" name="CuadroTexto 574">
          <a:extLst>
            <a:ext uri="{FF2B5EF4-FFF2-40B4-BE49-F238E27FC236}">
              <a16:creationId xmlns:a16="http://schemas.microsoft.com/office/drawing/2014/main" id="{0F804A94-5E62-48DD-A578-67AC5D28CA3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35CF77CB-4B75-453E-8BCD-E200DB867C1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7" name="CuadroTexto 576">
          <a:extLst>
            <a:ext uri="{FF2B5EF4-FFF2-40B4-BE49-F238E27FC236}">
              <a16:creationId xmlns:a16="http://schemas.microsoft.com/office/drawing/2014/main" id="{1F55E8FB-F5EF-400E-9489-EA63C368647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461789AD-7D2C-492C-8247-CB72E77D870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79" name="CuadroTexto 578">
          <a:extLst>
            <a:ext uri="{FF2B5EF4-FFF2-40B4-BE49-F238E27FC236}">
              <a16:creationId xmlns:a16="http://schemas.microsoft.com/office/drawing/2014/main" id="{78E0E015-FCFD-4C8E-9608-2F5E08685A0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4D23277E-BA6C-4506-AD18-4ADFC21579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1" name="CuadroTexto 580">
          <a:extLst>
            <a:ext uri="{FF2B5EF4-FFF2-40B4-BE49-F238E27FC236}">
              <a16:creationId xmlns:a16="http://schemas.microsoft.com/office/drawing/2014/main" id="{BBA1ACEC-5821-47F2-A9FB-EAC6411C69B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A7086F6D-F2BA-4A5E-8403-DC4F75CD0FA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3" name="CuadroTexto 582">
          <a:extLst>
            <a:ext uri="{FF2B5EF4-FFF2-40B4-BE49-F238E27FC236}">
              <a16:creationId xmlns:a16="http://schemas.microsoft.com/office/drawing/2014/main" id="{B0F018CB-1374-4C7A-8166-9EA22DC4E0F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CC5E3508-9A94-4C85-8A05-A15709742ED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5" name="CuadroTexto 584">
          <a:extLst>
            <a:ext uri="{FF2B5EF4-FFF2-40B4-BE49-F238E27FC236}">
              <a16:creationId xmlns:a16="http://schemas.microsoft.com/office/drawing/2014/main" id="{39861A50-A710-4E8E-BEC2-C86AED26B85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ED16806-8E2F-4EBE-A41A-261C7A9DBA6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7" name="CuadroTexto 586">
          <a:extLst>
            <a:ext uri="{FF2B5EF4-FFF2-40B4-BE49-F238E27FC236}">
              <a16:creationId xmlns:a16="http://schemas.microsoft.com/office/drawing/2014/main" id="{FB81BE9D-4A0C-47FA-B2ED-9E86A10F7FB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C7750B0E-2A16-4AA3-B075-406B77EB9A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4E210A83-9BBD-4DA6-AC31-EF6CFAD6BEE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0" name="CuadroTexto 589">
          <a:extLst>
            <a:ext uri="{FF2B5EF4-FFF2-40B4-BE49-F238E27FC236}">
              <a16:creationId xmlns:a16="http://schemas.microsoft.com/office/drawing/2014/main" id="{E89F88F4-B9AF-4230-9D2E-A20A6CFC62B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77805022-0804-4258-A937-F037000E78C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2" name="CuadroTexto 591">
          <a:extLst>
            <a:ext uri="{FF2B5EF4-FFF2-40B4-BE49-F238E27FC236}">
              <a16:creationId xmlns:a16="http://schemas.microsoft.com/office/drawing/2014/main" id="{8E122ABD-E0B0-4BF2-B044-77A5E9B2B5D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DF665D85-9C05-4497-8D2C-EBC5211671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4" name="CuadroTexto 593">
          <a:extLst>
            <a:ext uri="{FF2B5EF4-FFF2-40B4-BE49-F238E27FC236}">
              <a16:creationId xmlns:a16="http://schemas.microsoft.com/office/drawing/2014/main" id="{004B7872-2613-456D-B9A2-9C3B1109201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85387DC2-0B51-44C7-BD72-D7A6244FBC2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6" name="CuadroTexto 595">
          <a:extLst>
            <a:ext uri="{FF2B5EF4-FFF2-40B4-BE49-F238E27FC236}">
              <a16:creationId xmlns:a16="http://schemas.microsoft.com/office/drawing/2014/main" id="{E149CAC1-3E01-45BB-B355-6D834DD6C10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7F8C858C-3EBB-4D03-9651-DFA80EB8520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8" name="CuadroTexto 597">
          <a:extLst>
            <a:ext uri="{FF2B5EF4-FFF2-40B4-BE49-F238E27FC236}">
              <a16:creationId xmlns:a16="http://schemas.microsoft.com/office/drawing/2014/main" id="{3311DCAB-5D26-4DAA-979B-055BA8F7D76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7EDE76C5-8639-43A0-9518-F40B4C5D2A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0" name="CuadroTexto 599">
          <a:extLst>
            <a:ext uri="{FF2B5EF4-FFF2-40B4-BE49-F238E27FC236}">
              <a16:creationId xmlns:a16="http://schemas.microsoft.com/office/drawing/2014/main" id="{1198D3B6-5CBD-451C-A391-D8678B1602B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FF259A7-49F9-4734-A6CB-533CEB8AF32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2" name="CuadroTexto 601">
          <a:extLst>
            <a:ext uri="{FF2B5EF4-FFF2-40B4-BE49-F238E27FC236}">
              <a16:creationId xmlns:a16="http://schemas.microsoft.com/office/drawing/2014/main" id="{1BE25C24-C11A-4BB8-BE09-4AD70591A27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0819CC77-3E96-454D-99C2-2734ACE9212E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4" name="CuadroTexto 603">
          <a:extLst>
            <a:ext uri="{FF2B5EF4-FFF2-40B4-BE49-F238E27FC236}">
              <a16:creationId xmlns:a16="http://schemas.microsoft.com/office/drawing/2014/main" id="{09EEA4F9-4496-47C6-8C63-21886CAFD7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5DE2B7D2-CBBD-4637-A647-FC30503F2E7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6" name="CuadroTexto 605">
          <a:extLst>
            <a:ext uri="{FF2B5EF4-FFF2-40B4-BE49-F238E27FC236}">
              <a16:creationId xmlns:a16="http://schemas.microsoft.com/office/drawing/2014/main" id="{B2B979A8-631C-4062-96A8-7D7075E6332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9E2744AE-BE09-4DC3-891C-1688AFF82B2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8" name="CuadroTexto 607">
          <a:extLst>
            <a:ext uri="{FF2B5EF4-FFF2-40B4-BE49-F238E27FC236}">
              <a16:creationId xmlns:a16="http://schemas.microsoft.com/office/drawing/2014/main" id="{8E125B5B-F875-4BEE-B357-E2995B5BB33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B3C2CC2E-566E-452D-95BF-1459851F460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0" name="CuadroTexto 609">
          <a:extLst>
            <a:ext uri="{FF2B5EF4-FFF2-40B4-BE49-F238E27FC236}">
              <a16:creationId xmlns:a16="http://schemas.microsoft.com/office/drawing/2014/main" id="{1FE39541-9624-4116-AE50-75A1F4071B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CB86D394-3F24-4A83-9188-6E3C0964C89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2" name="CuadroTexto 611">
          <a:extLst>
            <a:ext uri="{FF2B5EF4-FFF2-40B4-BE49-F238E27FC236}">
              <a16:creationId xmlns:a16="http://schemas.microsoft.com/office/drawing/2014/main" id="{133647A7-E23F-4037-B736-5A98F3126E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AC8B949A-E795-4275-ADE7-6FEA088BD16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4" name="CuadroTexto 613">
          <a:extLst>
            <a:ext uri="{FF2B5EF4-FFF2-40B4-BE49-F238E27FC236}">
              <a16:creationId xmlns:a16="http://schemas.microsoft.com/office/drawing/2014/main" id="{7FD383B1-7204-4D0C-B47F-6C6D270BD12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6989F5C4-DB51-467C-8E61-9D79CED68B2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6" name="CuadroTexto 615">
          <a:extLst>
            <a:ext uri="{FF2B5EF4-FFF2-40B4-BE49-F238E27FC236}">
              <a16:creationId xmlns:a16="http://schemas.microsoft.com/office/drawing/2014/main" id="{3E91F79A-C81E-4260-A5B1-A870E6A654B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FBB15E83-6A17-439F-9330-A9EFDE97E97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8" name="CuadroTexto 617">
          <a:extLst>
            <a:ext uri="{FF2B5EF4-FFF2-40B4-BE49-F238E27FC236}">
              <a16:creationId xmlns:a16="http://schemas.microsoft.com/office/drawing/2014/main" id="{9E7E1BBE-70BD-4FFE-BA0B-F198306E94C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35808499-4068-4BDE-A107-D298053B58A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0" name="CuadroTexto 619">
          <a:extLst>
            <a:ext uri="{FF2B5EF4-FFF2-40B4-BE49-F238E27FC236}">
              <a16:creationId xmlns:a16="http://schemas.microsoft.com/office/drawing/2014/main" id="{7FF58890-6DAB-4233-8F8F-E78CDFB2A32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239DB7A5-F70E-4887-93BE-85F9C7493E8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2" name="CuadroTexto 621">
          <a:extLst>
            <a:ext uri="{FF2B5EF4-FFF2-40B4-BE49-F238E27FC236}">
              <a16:creationId xmlns:a16="http://schemas.microsoft.com/office/drawing/2014/main" id="{C86DF5BC-7A6A-410E-8BE0-788382C7A39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48E44E48-27F0-46E9-9640-DB4B90C56EF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4" name="CuadroTexto 623">
          <a:extLst>
            <a:ext uri="{FF2B5EF4-FFF2-40B4-BE49-F238E27FC236}">
              <a16:creationId xmlns:a16="http://schemas.microsoft.com/office/drawing/2014/main" id="{084BF792-38B2-4230-BAC9-2BE5894B4A1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F96FF429-65C3-4D12-B831-F735B0813B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6" name="CuadroTexto 625">
          <a:extLst>
            <a:ext uri="{FF2B5EF4-FFF2-40B4-BE49-F238E27FC236}">
              <a16:creationId xmlns:a16="http://schemas.microsoft.com/office/drawing/2014/main" id="{E34ACB20-4C24-4EDD-A9C3-A657D904A87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AA47FE8A-D21A-4695-AECF-F26D367B16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8" name="CuadroTexto 627">
          <a:extLst>
            <a:ext uri="{FF2B5EF4-FFF2-40B4-BE49-F238E27FC236}">
              <a16:creationId xmlns:a16="http://schemas.microsoft.com/office/drawing/2014/main" id="{4CC2ECBB-7BC7-439A-B79F-A11B7E5B43B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027AD39-FE9C-4051-9329-6B0667D3527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0" name="CuadroTexto 629">
          <a:extLst>
            <a:ext uri="{FF2B5EF4-FFF2-40B4-BE49-F238E27FC236}">
              <a16:creationId xmlns:a16="http://schemas.microsoft.com/office/drawing/2014/main" id="{ECB0D9FD-FA4E-40C6-B44D-46CD382114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23782FC6-D136-4382-85DC-25931415A6D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2" name="CuadroTexto 631">
          <a:extLst>
            <a:ext uri="{FF2B5EF4-FFF2-40B4-BE49-F238E27FC236}">
              <a16:creationId xmlns:a16="http://schemas.microsoft.com/office/drawing/2014/main" id="{B5970256-A2A1-47A3-87E2-7606666C955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D6A9E996-0D9B-49AF-ADA0-FE1753DCD5A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4" name="CuadroTexto 633">
          <a:extLst>
            <a:ext uri="{FF2B5EF4-FFF2-40B4-BE49-F238E27FC236}">
              <a16:creationId xmlns:a16="http://schemas.microsoft.com/office/drawing/2014/main" id="{625786D8-17EF-4F7D-9D2C-25761CE974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5A041B5F-0446-4BA4-9AEB-43246AABF31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6" name="CuadroTexto 635">
          <a:extLst>
            <a:ext uri="{FF2B5EF4-FFF2-40B4-BE49-F238E27FC236}">
              <a16:creationId xmlns:a16="http://schemas.microsoft.com/office/drawing/2014/main" id="{1EBF1154-9E80-463D-A134-D45B373C0EC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EC410BE2-E33B-4C40-90CC-A73BA4A75FF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8" name="CuadroTexto 637">
          <a:extLst>
            <a:ext uri="{FF2B5EF4-FFF2-40B4-BE49-F238E27FC236}">
              <a16:creationId xmlns:a16="http://schemas.microsoft.com/office/drawing/2014/main" id="{15C92A35-EB24-4EA0-A571-7AF4EAAEEB6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CD6CAB4A-4E8E-4A71-91C0-65B7C6EC510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196</xdr:row>
      <xdr:rowOff>0</xdr:rowOff>
    </xdr:from>
    <xdr:ext cx="65" cy="172227"/>
    <xdr:sp macro="" textlink="">
      <xdr:nvSpPr>
        <xdr:cNvPr id="640" name="CuadroTexto 639">
          <a:extLst>
            <a:ext uri="{FF2B5EF4-FFF2-40B4-BE49-F238E27FC236}">
              <a16:creationId xmlns:a16="http://schemas.microsoft.com/office/drawing/2014/main" id="{C54E117B-7166-49F5-8B97-22C5489D004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119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A7F44DD-6CED-4699-A546-B7B19C7D5C91}"/>
            </a:ext>
          </a:extLst>
        </xdr:cNvPr>
        <xdr:cNvSpPr txBox="1"/>
      </xdr:nvSpPr>
      <xdr:spPr>
        <a:xfrm>
          <a:off x="2883408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119</xdr:row>
      <xdr:rowOff>0</xdr:rowOff>
    </xdr:from>
    <xdr:ext cx="65" cy="172227"/>
    <xdr:sp macro="" textlink="">
      <xdr:nvSpPr>
        <xdr:cNvPr id="642" name="CuadroTexto 641">
          <a:extLst>
            <a:ext uri="{FF2B5EF4-FFF2-40B4-BE49-F238E27FC236}">
              <a16:creationId xmlns:a16="http://schemas.microsoft.com/office/drawing/2014/main" id="{623231BF-425B-4C9A-92F5-873F2A73236B}"/>
            </a:ext>
          </a:extLst>
        </xdr:cNvPr>
        <xdr:cNvSpPr txBox="1"/>
      </xdr:nvSpPr>
      <xdr:spPr>
        <a:xfrm>
          <a:off x="2883408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119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1670830E-AE8C-4057-A7BA-28697441EE9D}"/>
            </a:ext>
          </a:extLst>
        </xdr:cNvPr>
        <xdr:cNvSpPr txBox="1"/>
      </xdr:nvSpPr>
      <xdr:spPr>
        <a:xfrm>
          <a:off x="2883408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119</xdr:row>
      <xdr:rowOff>0</xdr:rowOff>
    </xdr:from>
    <xdr:ext cx="65" cy="172227"/>
    <xdr:sp macro="" textlink="">
      <xdr:nvSpPr>
        <xdr:cNvPr id="644" name="CuadroTexto 643">
          <a:extLst>
            <a:ext uri="{FF2B5EF4-FFF2-40B4-BE49-F238E27FC236}">
              <a16:creationId xmlns:a16="http://schemas.microsoft.com/office/drawing/2014/main" id="{E87E9090-39E9-42AD-9655-7A7A4974B4AE}"/>
            </a:ext>
          </a:extLst>
        </xdr:cNvPr>
        <xdr:cNvSpPr txBox="1"/>
      </xdr:nvSpPr>
      <xdr:spPr>
        <a:xfrm>
          <a:off x="2883408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119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9088E74A-896C-458D-907B-8BB938638BFF}"/>
            </a:ext>
          </a:extLst>
        </xdr:cNvPr>
        <xdr:cNvSpPr txBox="1"/>
      </xdr:nvSpPr>
      <xdr:spPr>
        <a:xfrm>
          <a:off x="2883408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46" name="CuadroTexto 645">
          <a:extLst>
            <a:ext uri="{FF2B5EF4-FFF2-40B4-BE49-F238E27FC236}">
              <a16:creationId xmlns:a16="http://schemas.microsoft.com/office/drawing/2014/main" id="{6747DE42-F8BB-49AC-83D8-C36D1E2DC050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A4DE1A0B-F559-4407-BA1A-9DB40BCE14BC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48" name="CuadroTexto 647">
          <a:extLst>
            <a:ext uri="{FF2B5EF4-FFF2-40B4-BE49-F238E27FC236}">
              <a16:creationId xmlns:a16="http://schemas.microsoft.com/office/drawing/2014/main" id="{580EBD5E-859A-4236-8A04-901D08FC6965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5445CEEC-D47E-40F1-A3E8-343A0F83D970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0" name="CuadroTexto 649">
          <a:extLst>
            <a:ext uri="{FF2B5EF4-FFF2-40B4-BE49-F238E27FC236}">
              <a16:creationId xmlns:a16="http://schemas.microsoft.com/office/drawing/2014/main" id="{0D6D7DF8-855C-4F89-8265-E4C495477492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9C993CB2-CAC1-456D-B940-746972BAC645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2" name="CuadroTexto 651">
          <a:extLst>
            <a:ext uri="{FF2B5EF4-FFF2-40B4-BE49-F238E27FC236}">
              <a16:creationId xmlns:a16="http://schemas.microsoft.com/office/drawing/2014/main" id="{00C3AEC9-EBF1-44EA-B482-234BB6F5544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4C7D66B0-0032-48B3-B114-851A1F2FBFC4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4" name="CuadroTexto 653">
          <a:extLst>
            <a:ext uri="{FF2B5EF4-FFF2-40B4-BE49-F238E27FC236}">
              <a16:creationId xmlns:a16="http://schemas.microsoft.com/office/drawing/2014/main" id="{F4EFB799-087C-44C0-8EF8-0F38B3BBFD7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41FD7ABB-5FC2-4BAB-8F29-0B64E50B8CEC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6" name="CuadroTexto 655">
          <a:extLst>
            <a:ext uri="{FF2B5EF4-FFF2-40B4-BE49-F238E27FC236}">
              <a16:creationId xmlns:a16="http://schemas.microsoft.com/office/drawing/2014/main" id="{CA6E9A25-8850-4708-8F3D-48F3A2978245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2217820C-5E22-49C9-9EE5-B7D1DCF39D72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8" name="CuadroTexto 657">
          <a:extLst>
            <a:ext uri="{FF2B5EF4-FFF2-40B4-BE49-F238E27FC236}">
              <a16:creationId xmlns:a16="http://schemas.microsoft.com/office/drawing/2014/main" id="{7010008A-1A8C-4D5C-B07B-622D0F004832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67BAA1F6-C5D2-4F07-AECF-857A769F51CA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0" name="CuadroTexto 659">
          <a:extLst>
            <a:ext uri="{FF2B5EF4-FFF2-40B4-BE49-F238E27FC236}">
              <a16:creationId xmlns:a16="http://schemas.microsoft.com/office/drawing/2014/main" id="{EA3485B9-5F0F-417A-B0AB-D6359F87085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D532BD79-1AB9-42C5-9C60-49889D61EE73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2" name="CuadroTexto 661">
          <a:extLst>
            <a:ext uri="{FF2B5EF4-FFF2-40B4-BE49-F238E27FC236}">
              <a16:creationId xmlns:a16="http://schemas.microsoft.com/office/drawing/2014/main" id="{A9E49C87-F7D4-4EC6-841F-C47480333078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CBDE0D7A-32D7-4A07-9B91-C4334A92AC8C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4" name="CuadroTexto 663">
          <a:extLst>
            <a:ext uri="{FF2B5EF4-FFF2-40B4-BE49-F238E27FC236}">
              <a16:creationId xmlns:a16="http://schemas.microsoft.com/office/drawing/2014/main" id="{4D1D6F6E-FE3F-4D49-AED0-1F0357D933C8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988D5D99-D79A-4B18-8738-35865FB384F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6" name="CuadroTexto 665">
          <a:extLst>
            <a:ext uri="{FF2B5EF4-FFF2-40B4-BE49-F238E27FC236}">
              <a16:creationId xmlns:a16="http://schemas.microsoft.com/office/drawing/2014/main" id="{3469558D-5805-42AF-ADB6-E91815BB3E8B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1BDF0507-BDC4-4B00-9B14-2B9470E4E5E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8" name="CuadroTexto 667">
          <a:extLst>
            <a:ext uri="{FF2B5EF4-FFF2-40B4-BE49-F238E27FC236}">
              <a16:creationId xmlns:a16="http://schemas.microsoft.com/office/drawing/2014/main" id="{4E51674E-CA98-4199-BEDB-A40ABA6B18E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AF05B2F9-CB3E-4B0D-9BFB-B183BAFD6826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0" name="CuadroTexto 669">
          <a:extLst>
            <a:ext uri="{FF2B5EF4-FFF2-40B4-BE49-F238E27FC236}">
              <a16:creationId xmlns:a16="http://schemas.microsoft.com/office/drawing/2014/main" id="{CAE67E0C-467C-404B-814E-AF2E13BED55B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DA161978-F5E0-439F-978D-5C3C23C09AD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2" name="CuadroTexto 671">
          <a:extLst>
            <a:ext uri="{FF2B5EF4-FFF2-40B4-BE49-F238E27FC236}">
              <a16:creationId xmlns:a16="http://schemas.microsoft.com/office/drawing/2014/main" id="{46F35279-FB0A-4EEB-8567-AE1150A20529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0768664C-B356-4A39-89E5-C03C1B7E9AD0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4" name="CuadroTexto 673">
          <a:extLst>
            <a:ext uri="{FF2B5EF4-FFF2-40B4-BE49-F238E27FC236}">
              <a16:creationId xmlns:a16="http://schemas.microsoft.com/office/drawing/2014/main" id="{84537563-583A-4198-B020-940A43A55EF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AEA7222C-F57F-4771-B487-E79D48995033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6" name="CuadroTexto 675">
          <a:extLst>
            <a:ext uri="{FF2B5EF4-FFF2-40B4-BE49-F238E27FC236}">
              <a16:creationId xmlns:a16="http://schemas.microsoft.com/office/drawing/2014/main" id="{08477149-AB98-4AB9-A11D-DF8EE871DBD0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64C07F82-C016-4CBC-B817-125D42364E9A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8" name="CuadroTexto 677">
          <a:extLst>
            <a:ext uri="{FF2B5EF4-FFF2-40B4-BE49-F238E27FC236}">
              <a16:creationId xmlns:a16="http://schemas.microsoft.com/office/drawing/2014/main" id="{5D3EACD7-2868-41EC-A3C0-E7D457F753A1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8DE41647-59CC-4A5A-903A-79B851AC049C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0" name="CuadroTexto 679">
          <a:extLst>
            <a:ext uri="{FF2B5EF4-FFF2-40B4-BE49-F238E27FC236}">
              <a16:creationId xmlns:a16="http://schemas.microsoft.com/office/drawing/2014/main" id="{09190A25-D689-468F-A494-84AE97343965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3C2F5664-D574-4EBD-AC3B-8F7AC8EED3F2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2" name="CuadroTexto 681">
          <a:extLst>
            <a:ext uri="{FF2B5EF4-FFF2-40B4-BE49-F238E27FC236}">
              <a16:creationId xmlns:a16="http://schemas.microsoft.com/office/drawing/2014/main" id="{40B0CC26-0D16-4E7D-9FE8-BC3C0B3FACA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A677722F-CB4A-40B1-BDFE-9C31113B0F7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4" name="CuadroTexto 683">
          <a:extLst>
            <a:ext uri="{FF2B5EF4-FFF2-40B4-BE49-F238E27FC236}">
              <a16:creationId xmlns:a16="http://schemas.microsoft.com/office/drawing/2014/main" id="{3E138F46-0F74-4930-9CC2-75080BB0F155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2040D126-2CBD-4EAB-9829-4BB3DAB00AB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6" name="CuadroTexto 685">
          <a:extLst>
            <a:ext uri="{FF2B5EF4-FFF2-40B4-BE49-F238E27FC236}">
              <a16:creationId xmlns:a16="http://schemas.microsoft.com/office/drawing/2014/main" id="{3A0CC6C6-9754-47C5-B75B-99FE642E22A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93044F8A-B3B1-4C36-BA00-26212E90568B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8" name="CuadroTexto 687">
          <a:extLst>
            <a:ext uri="{FF2B5EF4-FFF2-40B4-BE49-F238E27FC236}">
              <a16:creationId xmlns:a16="http://schemas.microsoft.com/office/drawing/2014/main" id="{5BE98F81-EF42-48CE-8B0B-7A2959FEE52D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65275403-D874-4E9B-9F22-C1A33BE81FE7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0" name="CuadroTexto 689">
          <a:extLst>
            <a:ext uri="{FF2B5EF4-FFF2-40B4-BE49-F238E27FC236}">
              <a16:creationId xmlns:a16="http://schemas.microsoft.com/office/drawing/2014/main" id="{D45B9162-668B-4715-819A-5BE08CB73772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5D5D8695-4803-4BCC-916D-694E652C5EF0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2" name="CuadroTexto 691">
          <a:extLst>
            <a:ext uri="{FF2B5EF4-FFF2-40B4-BE49-F238E27FC236}">
              <a16:creationId xmlns:a16="http://schemas.microsoft.com/office/drawing/2014/main" id="{C5A0CD7D-41B6-44EA-9BBA-A913CE3BE4B6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096F0E06-5B4B-4C4B-A55F-55B28FFD28FE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4" name="CuadroTexto 693">
          <a:extLst>
            <a:ext uri="{FF2B5EF4-FFF2-40B4-BE49-F238E27FC236}">
              <a16:creationId xmlns:a16="http://schemas.microsoft.com/office/drawing/2014/main" id="{72B6528C-CB1C-454F-B481-82B4DDBFEC51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9E930EBE-FD77-4BCF-AABB-FF9794A46FC8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6" name="CuadroTexto 695">
          <a:extLst>
            <a:ext uri="{FF2B5EF4-FFF2-40B4-BE49-F238E27FC236}">
              <a16:creationId xmlns:a16="http://schemas.microsoft.com/office/drawing/2014/main" id="{D054C594-A4FA-4EDB-B01C-52C64B789154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80A0F721-40AF-466D-AD3D-FFAA4D2DEA34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8" name="CuadroTexto 697">
          <a:extLst>
            <a:ext uri="{FF2B5EF4-FFF2-40B4-BE49-F238E27FC236}">
              <a16:creationId xmlns:a16="http://schemas.microsoft.com/office/drawing/2014/main" id="{72C6BF30-046A-484C-86E2-4F45F2345CEF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538714E5-48DD-489E-B359-7F2AC04D9688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0" name="CuadroTexto 699">
          <a:extLst>
            <a:ext uri="{FF2B5EF4-FFF2-40B4-BE49-F238E27FC236}">
              <a16:creationId xmlns:a16="http://schemas.microsoft.com/office/drawing/2014/main" id="{6F97F040-B234-4DBE-9AE7-2E903B2A87BF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91534BCA-EBEE-4159-A681-C2F1CAEEC644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2" name="CuadroTexto 701">
          <a:extLst>
            <a:ext uri="{FF2B5EF4-FFF2-40B4-BE49-F238E27FC236}">
              <a16:creationId xmlns:a16="http://schemas.microsoft.com/office/drawing/2014/main" id="{2BCFD731-A5BA-4575-9E85-CDCF067EB1D3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AD8FAC64-50A1-4075-B429-7AA2D743A313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4" name="CuadroTexto 703">
          <a:extLst>
            <a:ext uri="{FF2B5EF4-FFF2-40B4-BE49-F238E27FC236}">
              <a16:creationId xmlns:a16="http://schemas.microsoft.com/office/drawing/2014/main" id="{3DE7B8E5-9216-443B-8D24-53F5C2A764A8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38</xdr:col>
      <xdr:colOff>506730</xdr:colOff>
      <xdr:row>119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5B5BCBC9-C7BC-4D0D-AC44-ED0326A6277B}"/>
            </a:ext>
          </a:extLst>
        </xdr:cNvPr>
        <xdr:cNvSpPr txBox="1"/>
      </xdr:nvSpPr>
      <xdr:spPr>
        <a:xfrm>
          <a:off x="321297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06" name="CuadroTexto 705">
          <a:extLst>
            <a:ext uri="{FF2B5EF4-FFF2-40B4-BE49-F238E27FC236}">
              <a16:creationId xmlns:a16="http://schemas.microsoft.com/office/drawing/2014/main" id="{0F0AA510-FBE7-4925-91DB-92CC331DD745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DE1621A1-6DE6-4FE7-96F8-C996589C08D6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08" name="CuadroTexto 707">
          <a:extLst>
            <a:ext uri="{FF2B5EF4-FFF2-40B4-BE49-F238E27FC236}">
              <a16:creationId xmlns:a16="http://schemas.microsoft.com/office/drawing/2014/main" id="{A2CAC741-90FE-4F5B-8747-B0AAE05FBFB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40BB4A15-6F05-48DB-B8CF-ED727E551554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0" name="CuadroTexto 709">
          <a:extLst>
            <a:ext uri="{FF2B5EF4-FFF2-40B4-BE49-F238E27FC236}">
              <a16:creationId xmlns:a16="http://schemas.microsoft.com/office/drawing/2014/main" id="{DD180300-C648-4317-96B4-03190AB4E5F9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6FF26568-42F4-4480-B666-E747AC666801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2" name="CuadroTexto 711">
          <a:extLst>
            <a:ext uri="{FF2B5EF4-FFF2-40B4-BE49-F238E27FC236}">
              <a16:creationId xmlns:a16="http://schemas.microsoft.com/office/drawing/2014/main" id="{4D207E35-0404-4455-9680-3BD0455B6E7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5E3178BA-60AA-445B-A892-864994553092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4" name="CuadroTexto 713">
          <a:extLst>
            <a:ext uri="{FF2B5EF4-FFF2-40B4-BE49-F238E27FC236}">
              <a16:creationId xmlns:a16="http://schemas.microsoft.com/office/drawing/2014/main" id="{B6D44154-6AF0-466B-BB00-3519B243B974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259CBE1E-3943-488E-966F-4A236813EF6E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6" name="CuadroTexto 715">
          <a:extLst>
            <a:ext uri="{FF2B5EF4-FFF2-40B4-BE49-F238E27FC236}">
              <a16:creationId xmlns:a16="http://schemas.microsoft.com/office/drawing/2014/main" id="{B514E4DF-E704-4955-AB81-31AC10C2841E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CA1133FA-F19A-4C50-BEDC-6F4398E9587D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8" name="CuadroTexto 717">
          <a:extLst>
            <a:ext uri="{FF2B5EF4-FFF2-40B4-BE49-F238E27FC236}">
              <a16:creationId xmlns:a16="http://schemas.microsoft.com/office/drawing/2014/main" id="{A538F453-2332-4768-9720-8B2C9C275D3A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B9D3CBAA-0829-43AD-A5E0-CDB7E8D208A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0" name="CuadroTexto 719">
          <a:extLst>
            <a:ext uri="{FF2B5EF4-FFF2-40B4-BE49-F238E27FC236}">
              <a16:creationId xmlns:a16="http://schemas.microsoft.com/office/drawing/2014/main" id="{20F500E9-0B15-450A-A3F7-95EB4C32476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F488354B-0BD7-46B8-BF09-A305433686CC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2" name="CuadroTexto 721">
          <a:extLst>
            <a:ext uri="{FF2B5EF4-FFF2-40B4-BE49-F238E27FC236}">
              <a16:creationId xmlns:a16="http://schemas.microsoft.com/office/drawing/2014/main" id="{CDA1B0C6-2E18-4401-B3DE-8D5A6FF44D43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650339C9-E8D6-4935-81CE-BFB5E1C9EB49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4" name="CuadroTexto 723">
          <a:extLst>
            <a:ext uri="{FF2B5EF4-FFF2-40B4-BE49-F238E27FC236}">
              <a16:creationId xmlns:a16="http://schemas.microsoft.com/office/drawing/2014/main" id="{77D6B454-4F86-4D9A-ACCE-079CFA333560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778BAB86-1911-4561-93C5-055F9A07368C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6" name="CuadroTexto 725">
          <a:extLst>
            <a:ext uri="{FF2B5EF4-FFF2-40B4-BE49-F238E27FC236}">
              <a16:creationId xmlns:a16="http://schemas.microsoft.com/office/drawing/2014/main" id="{5031F07C-CDCC-490B-9158-DDC084D8AA7A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F3F7E15E-318E-46B1-9350-C6C2F7FC1ED2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8" name="CuadroTexto 727">
          <a:extLst>
            <a:ext uri="{FF2B5EF4-FFF2-40B4-BE49-F238E27FC236}">
              <a16:creationId xmlns:a16="http://schemas.microsoft.com/office/drawing/2014/main" id="{0FF21BA2-8D2A-4003-A35D-54F08C1DC9F6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39B0840D-424B-43FD-B86D-73798910A0B9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0" name="CuadroTexto 729">
          <a:extLst>
            <a:ext uri="{FF2B5EF4-FFF2-40B4-BE49-F238E27FC236}">
              <a16:creationId xmlns:a16="http://schemas.microsoft.com/office/drawing/2014/main" id="{D5D781A6-7513-4FB9-95D3-8F9B967DB65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8FE2D414-73DC-464A-A58B-7433B3C50129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2" name="CuadroTexto 731">
          <a:extLst>
            <a:ext uri="{FF2B5EF4-FFF2-40B4-BE49-F238E27FC236}">
              <a16:creationId xmlns:a16="http://schemas.microsoft.com/office/drawing/2014/main" id="{7B0F8DFE-BAF0-4519-ACDA-3AA07D763016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26FA5788-826D-448C-9F41-951DB0B3AE2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4" name="CuadroTexto 733">
          <a:extLst>
            <a:ext uri="{FF2B5EF4-FFF2-40B4-BE49-F238E27FC236}">
              <a16:creationId xmlns:a16="http://schemas.microsoft.com/office/drawing/2014/main" id="{A084D334-52F0-4936-981C-02492F0CB06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D9CEF1D-281D-4431-8025-31B4FDB29E30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6" name="CuadroTexto 735">
          <a:extLst>
            <a:ext uri="{FF2B5EF4-FFF2-40B4-BE49-F238E27FC236}">
              <a16:creationId xmlns:a16="http://schemas.microsoft.com/office/drawing/2014/main" id="{D500B87B-11D0-413A-9E83-D027ABB281A5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03A92B31-7063-4A3F-A391-792CBFFA4AA0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8" name="CuadroTexto 737">
          <a:extLst>
            <a:ext uri="{FF2B5EF4-FFF2-40B4-BE49-F238E27FC236}">
              <a16:creationId xmlns:a16="http://schemas.microsoft.com/office/drawing/2014/main" id="{208C54C5-7B8A-44E1-B4E5-3084BD474652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BB5615E1-A824-4489-92D9-A8DD417A1152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0" name="CuadroTexto 739">
          <a:extLst>
            <a:ext uri="{FF2B5EF4-FFF2-40B4-BE49-F238E27FC236}">
              <a16:creationId xmlns:a16="http://schemas.microsoft.com/office/drawing/2014/main" id="{5E9BCB05-E70A-4099-A38F-7B6013118AA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4C1F97B4-8BE0-439F-B22C-D41D4FC435E0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2" name="CuadroTexto 741">
          <a:extLst>
            <a:ext uri="{FF2B5EF4-FFF2-40B4-BE49-F238E27FC236}">
              <a16:creationId xmlns:a16="http://schemas.microsoft.com/office/drawing/2014/main" id="{1C545CB5-531E-4408-9833-F3046C750DBD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6890EF0-787B-4C9B-B5BD-1510D43D5393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4" name="CuadroTexto 743">
          <a:extLst>
            <a:ext uri="{FF2B5EF4-FFF2-40B4-BE49-F238E27FC236}">
              <a16:creationId xmlns:a16="http://schemas.microsoft.com/office/drawing/2014/main" id="{95DA554A-8D67-48FA-8548-1BF6744C70A3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D77F5CCF-5017-4677-9FB8-F938891C894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6" name="CuadroTexto 745">
          <a:extLst>
            <a:ext uri="{FF2B5EF4-FFF2-40B4-BE49-F238E27FC236}">
              <a16:creationId xmlns:a16="http://schemas.microsoft.com/office/drawing/2014/main" id="{135E0C08-9E07-4D5D-981E-B1088F5E5BEC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67B1DC8B-CD91-4A9F-89C5-6C5034C38344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8" name="CuadroTexto 747">
          <a:extLst>
            <a:ext uri="{FF2B5EF4-FFF2-40B4-BE49-F238E27FC236}">
              <a16:creationId xmlns:a16="http://schemas.microsoft.com/office/drawing/2014/main" id="{C68C6873-394E-4208-9736-E16B515049A9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3C3A72E8-7F24-40A3-953D-D350D766B815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0" name="CuadroTexto 749">
          <a:extLst>
            <a:ext uri="{FF2B5EF4-FFF2-40B4-BE49-F238E27FC236}">
              <a16:creationId xmlns:a16="http://schemas.microsoft.com/office/drawing/2014/main" id="{388130AC-2813-4EEC-B9C0-62DB3D841BC4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E6CB6E7E-8370-4EB2-8EEE-88C34BF63AF6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2" name="CuadroTexto 751">
          <a:extLst>
            <a:ext uri="{FF2B5EF4-FFF2-40B4-BE49-F238E27FC236}">
              <a16:creationId xmlns:a16="http://schemas.microsoft.com/office/drawing/2014/main" id="{50F1612D-3E24-4BAC-A0AD-81F685D229D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1D4C0EE1-FCA0-4C2F-9397-056EDE8725B4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4" name="CuadroTexto 753">
          <a:extLst>
            <a:ext uri="{FF2B5EF4-FFF2-40B4-BE49-F238E27FC236}">
              <a16:creationId xmlns:a16="http://schemas.microsoft.com/office/drawing/2014/main" id="{5A7A0820-CEA2-4AA2-9A38-5CE73ECF9B77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61AB8B4F-6DE0-46BC-8A79-63F8B6392717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6" name="CuadroTexto 755">
          <a:extLst>
            <a:ext uri="{FF2B5EF4-FFF2-40B4-BE49-F238E27FC236}">
              <a16:creationId xmlns:a16="http://schemas.microsoft.com/office/drawing/2014/main" id="{039D0580-D261-4476-8292-C7494B28FB2D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FA6D9835-B614-4AE8-AE79-2975D607AD0B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8" name="CuadroTexto 757">
          <a:extLst>
            <a:ext uri="{FF2B5EF4-FFF2-40B4-BE49-F238E27FC236}">
              <a16:creationId xmlns:a16="http://schemas.microsoft.com/office/drawing/2014/main" id="{CEAB95E2-926E-488A-B311-5F5BD75AE5F6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E0A5AF19-6579-4AA3-8C87-AC15424E9257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60" name="CuadroTexto 759">
          <a:extLst>
            <a:ext uri="{FF2B5EF4-FFF2-40B4-BE49-F238E27FC236}">
              <a16:creationId xmlns:a16="http://schemas.microsoft.com/office/drawing/2014/main" id="{ECDAB07A-2F9D-497C-97B2-B92EE4C7144A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A4CF6111-A598-4AF1-896D-EE1710FD1F9A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62" name="CuadroTexto 761">
          <a:extLst>
            <a:ext uri="{FF2B5EF4-FFF2-40B4-BE49-F238E27FC236}">
              <a16:creationId xmlns:a16="http://schemas.microsoft.com/office/drawing/2014/main" id="{A1ADADB7-16FB-49B5-B1EE-67950EB69B32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938229A4-AA82-449F-BDC5-6659655E7368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119</xdr:row>
      <xdr:rowOff>0</xdr:rowOff>
    </xdr:from>
    <xdr:ext cx="65" cy="172227"/>
    <xdr:sp macro="" textlink="">
      <xdr:nvSpPr>
        <xdr:cNvPr id="764" name="CuadroTexto 763">
          <a:extLst>
            <a:ext uri="{FF2B5EF4-FFF2-40B4-BE49-F238E27FC236}">
              <a16:creationId xmlns:a16="http://schemas.microsoft.com/office/drawing/2014/main" id="{56DD0478-CEA2-4A2A-9A05-B171AE92D7DF}"/>
            </a:ext>
          </a:extLst>
        </xdr:cNvPr>
        <xdr:cNvSpPr txBox="1"/>
      </xdr:nvSpPr>
      <xdr:spPr>
        <a:xfrm>
          <a:off x="29586555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DDC08109-0209-4CE4-B108-1B5A570704C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C673547F-882E-444B-8C62-52C42ABADA9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67" name="CuadroTexto 766">
          <a:extLst>
            <a:ext uri="{FF2B5EF4-FFF2-40B4-BE49-F238E27FC236}">
              <a16:creationId xmlns:a16="http://schemas.microsoft.com/office/drawing/2014/main" id="{8FD01F9B-2C7F-4AE9-B889-B9E4723C7AE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B9148B9D-15FB-4C89-A955-83BF3CDF05D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69" name="CuadroTexto 768">
          <a:extLst>
            <a:ext uri="{FF2B5EF4-FFF2-40B4-BE49-F238E27FC236}">
              <a16:creationId xmlns:a16="http://schemas.microsoft.com/office/drawing/2014/main" id="{8BA01054-A76C-4766-86AB-1E8EAEC4878B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F8954EC4-8102-4C3B-939C-D89904B6B39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1" name="CuadroTexto 770">
          <a:extLst>
            <a:ext uri="{FF2B5EF4-FFF2-40B4-BE49-F238E27FC236}">
              <a16:creationId xmlns:a16="http://schemas.microsoft.com/office/drawing/2014/main" id="{F8AFF16A-CE86-4683-8C15-B3B802640A1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D1CA5B70-8EF3-4968-85EE-F339652983D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3" name="CuadroTexto 772">
          <a:extLst>
            <a:ext uri="{FF2B5EF4-FFF2-40B4-BE49-F238E27FC236}">
              <a16:creationId xmlns:a16="http://schemas.microsoft.com/office/drawing/2014/main" id="{5D840181-DFC5-49C6-A798-3ACB99AA8F2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FABDF907-D053-4BD5-9BC5-C163A2954AF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5" name="CuadroTexto 774">
          <a:extLst>
            <a:ext uri="{FF2B5EF4-FFF2-40B4-BE49-F238E27FC236}">
              <a16:creationId xmlns:a16="http://schemas.microsoft.com/office/drawing/2014/main" id="{6B94D1F5-BDD6-405F-A229-381F6462A07B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8EF35726-E990-41CC-B52D-3768E6E83FF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7" name="CuadroTexto 776">
          <a:extLst>
            <a:ext uri="{FF2B5EF4-FFF2-40B4-BE49-F238E27FC236}">
              <a16:creationId xmlns:a16="http://schemas.microsoft.com/office/drawing/2014/main" id="{1D8F87D4-9758-4F42-A1FA-CEED0818ADD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54D59731-C138-42F7-90A7-04ECC988453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79" name="CuadroTexto 778">
          <a:extLst>
            <a:ext uri="{FF2B5EF4-FFF2-40B4-BE49-F238E27FC236}">
              <a16:creationId xmlns:a16="http://schemas.microsoft.com/office/drawing/2014/main" id="{860E5BF7-E283-45DF-B185-4BBDB37167D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EC218516-43DC-483B-818C-473B926ABA6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1" name="CuadroTexto 780">
          <a:extLst>
            <a:ext uri="{FF2B5EF4-FFF2-40B4-BE49-F238E27FC236}">
              <a16:creationId xmlns:a16="http://schemas.microsoft.com/office/drawing/2014/main" id="{E7FBC327-0E43-4DBD-91BE-19F930654B7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1027D5D7-6254-404A-8B39-C45C12F7EAA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3" name="CuadroTexto 782">
          <a:extLst>
            <a:ext uri="{FF2B5EF4-FFF2-40B4-BE49-F238E27FC236}">
              <a16:creationId xmlns:a16="http://schemas.microsoft.com/office/drawing/2014/main" id="{C04D186E-C1A5-4157-B352-DB6AB777CFE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2A744666-806D-42DD-932E-88EC39211CB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5" name="CuadroTexto 784">
          <a:extLst>
            <a:ext uri="{FF2B5EF4-FFF2-40B4-BE49-F238E27FC236}">
              <a16:creationId xmlns:a16="http://schemas.microsoft.com/office/drawing/2014/main" id="{E3380602-681B-4F0F-AAD7-8636574E668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C691DDE1-10CB-42C9-A849-346792C1899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7" name="CuadroTexto 786">
          <a:extLst>
            <a:ext uri="{FF2B5EF4-FFF2-40B4-BE49-F238E27FC236}">
              <a16:creationId xmlns:a16="http://schemas.microsoft.com/office/drawing/2014/main" id="{2F404C23-F7AA-4911-9FA7-EAA9A2ADDD1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62D311F7-FBE0-47A8-A816-1CD1C7D8D8A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89" name="CuadroTexto 788">
          <a:extLst>
            <a:ext uri="{FF2B5EF4-FFF2-40B4-BE49-F238E27FC236}">
              <a16:creationId xmlns:a16="http://schemas.microsoft.com/office/drawing/2014/main" id="{89146B70-4204-461C-89CE-22CEE27560F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8698B082-887B-439E-AF67-1CBA000D684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1" name="CuadroTexto 790">
          <a:extLst>
            <a:ext uri="{FF2B5EF4-FFF2-40B4-BE49-F238E27FC236}">
              <a16:creationId xmlns:a16="http://schemas.microsoft.com/office/drawing/2014/main" id="{DD6BB817-2BDC-47FB-BAD7-D38A7B7D788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9E4FAE9-A959-4C75-9299-95CFC0ADF61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3" name="CuadroTexto 792">
          <a:extLst>
            <a:ext uri="{FF2B5EF4-FFF2-40B4-BE49-F238E27FC236}">
              <a16:creationId xmlns:a16="http://schemas.microsoft.com/office/drawing/2014/main" id="{4C66BC9C-4A5C-471E-8EAA-7250DBEED64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32B54286-FF4A-4D7B-9894-50B38D8913BE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5" name="CuadroTexto 794">
          <a:extLst>
            <a:ext uri="{FF2B5EF4-FFF2-40B4-BE49-F238E27FC236}">
              <a16:creationId xmlns:a16="http://schemas.microsoft.com/office/drawing/2014/main" id="{1CAD0711-F6DF-45D6-948D-5A7DAFF4BE0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075CDA92-0BF6-45EC-8F2B-08C51C389F7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7" name="CuadroTexto 796">
          <a:extLst>
            <a:ext uri="{FF2B5EF4-FFF2-40B4-BE49-F238E27FC236}">
              <a16:creationId xmlns:a16="http://schemas.microsoft.com/office/drawing/2014/main" id="{501AEB72-7057-435D-B368-9A6350A9CBF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C79E15E6-3D1B-41E1-A8D3-8A4A4B30AF2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799" name="CuadroTexto 798">
          <a:extLst>
            <a:ext uri="{FF2B5EF4-FFF2-40B4-BE49-F238E27FC236}">
              <a16:creationId xmlns:a16="http://schemas.microsoft.com/office/drawing/2014/main" id="{B43386C9-D7AC-4C75-A0DB-7890B8886F2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9BB3EE7A-01C4-4D92-9C33-D9A3D83AB6C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1" name="CuadroTexto 800">
          <a:extLst>
            <a:ext uri="{FF2B5EF4-FFF2-40B4-BE49-F238E27FC236}">
              <a16:creationId xmlns:a16="http://schemas.microsoft.com/office/drawing/2014/main" id="{28C6CF19-735F-4229-B61B-57F291CFE26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1B719B6E-E7B6-4407-A9D6-70A2C7DBE5E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3" name="CuadroTexto 802">
          <a:extLst>
            <a:ext uri="{FF2B5EF4-FFF2-40B4-BE49-F238E27FC236}">
              <a16:creationId xmlns:a16="http://schemas.microsoft.com/office/drawing/2014/main" id="{78AD285D-04B3-4DA4-B1D1-722FCD186DB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72738B13-0E54-4E2A-ACDF-6B85525E66C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5" name="CuadroTexto 804">
          <a:extLst>
            <a:ext uri="{FF2B5EF4-FFF2-40B4-BE49-F238E27FC236}">
              <a16:creationId xmlns:a16="http://schemas.microsoft.com/office/drawing/2014/main" id="{67BD5793-EE8B-491D-9E98-2FC2D7A4CD0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06ACA39F-7760-4C41-A64B-D33503AFD45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7" name="CuadroTexto 806">
          <a:extLst>
            <a:ext uri="{FF2B5EF4-FFF2-40B4-BE49-F238E27FC236}">
              <a16:creationId xmlns:a16="http://schemas.microsoft.com/office/drawing/2014/main" id="{061B5C29-2E79-4ABA-81A8-C0D73F23B2D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D1C79CFF-F107-4F85-852E-E4C0224D202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09" name="CuadroTexto 808">
          <a:extLst>
            <a:ext uri="{FF2B5EF4-FFF2-40B4-BE49-F238E27FC236}">
              <a16:creationId xmlns:a16="http://schemas.microsoft.com/office/drawing/2014/main" id="{5A07312C-B09B-4591-8AB6-D0BC67C60CE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D4A56F19-7091-4DB1-94E5-018EF23025F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1" name="CuadroTexto 810">
          <a:extLst>
            <a:ext uri="{FF2B5EF4-FFF2-40B4-BE49-F238E27FC236}">
              <a16:creationId xmlns:a16="http://schemas.microsoft.com/office/drawing/2014/main" id="{2FC30DAF-4AAF-4C46-8120-F7D4E077772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C61B671E-A349-42A8-A5EC-EEB7779B5EC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3" name="CuadroTexto 812">
          <a:extLst>
            <a:ext uri="{FF2B5EF4-FFF2-40B4-BE49-F238E27FC236}">
              <a16:creationId xmlns:a16="http://schemas.microsoft.com/office/drawing/2014/main" id="{18A74659-CA61-47F8-8618-0DA35738CED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1B5F38F6-90B4-4F91-8C2C-378BA1EE1FC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5" name="CuadroTexto 814">
          <a:extLst>
            <a:ext uri="{FF2B5EF4-FFF2-40B4-BE49-F238E27FC236}">
              <a16:creationId xmlns:a16="http://schemas.microsoft.com/office/drawing/2014/main" id="{C923D5BF-968E-42A5-ABE6-19DC4C37440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9949E8C2-1741-4226-8D48-BB19DC99586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7" name="CuadroTexto 816">
          <a:extLst>
            <a:ext uri="{FF2B5EF4-FFF2-40B4-BE49-F238E27FC236}">
              <a16:creationId xmlns:a16="http://schemas.microsoft.com/office/drawing/2014/main" id="{2C0E434A-AA40-470C-92AA-33004ACC7CBF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EA87FA03-0AD5-4963-BF9D-5B697BB2F87F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19" name="CuadroTexto 818">
          <a:extLst>
            <a:ext uri="{FF2B5EF4-FFF2-40B4-BE49-F238E27FC236}">
              <a16:creationId xmlns:a16="http://schemas.microsoft.com/office/drawing/2014/main" id="{7F723A41-25A0-4934-9C29-DD2E00FA33D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061B9FFA-D720-4E6D-A49B-7288A84FBF5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1" name="CuadroTexto 820">
          <a:extLst>
            <a:ext uri="{FF2B5EF4-FFF2-40B4-BE49-F238E27FC236}">
              <a16:creationId xmlns:a16="http://schemas.microsoft.com/office/drawing/2014/main" id="{9CFD657A-071E-467B-B18C-4B54CF4911B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35FBB70F-4267-4729-AC5D-317D26A6E19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3" name="CuadroTexto 822">
          <a:extLst>
            <a:ext uri="{FF2B5EF4-FFF2-40B4-BE49-F238E27FC236}">
              <a16:creationId xmlns:a16="http://schemas.microsoft.com/office/drawing/2014/main" id="{B72C88F7-3249-4145-9BF5-2B1DD9E1050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D4EE9622-1BB8-4B33-B58F-68FDBB92644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5" name="CuadroTexto 824">
          <a:extLst>
            <a:ext uri="{FF2B5EF4-FFF2-40B4-BE49-F238E27FC236}">
              <a16:creationId xmlns:a16="http://schemas.microsoft.com/office/drawing/2014/main" id="{D56963FB-77A8-48F5-8417-91F9F75400D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17865888-F09A-4B5C-A477-79094C94B7F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7" name="CuadroTexto 826">
          <a:extLst>
            <a:ext uri="{FF2B5EF4-FFF2-40B4-BE49-F238E27FC236}">
              <a16:creationId xmlns:a16="http://schemas.microsoft.com/office/drawing/2014/main" id="{9C0DE19B-8A58-4461-AE20-9C1A5694017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50D4FBE1-C9A3-4EB0-A3DE-A05CD1D5B70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29" name="CuadroTexto 828">
          <a:extLst>
            <a:ext uri="{FF2B5EF4-FFF2-40B4-BE49-F238E27FC236}">
              <a16:creationId xmlns:a16="http://schemas.microsoft.com/office/drawing/2014/main" id="{8F03F9B8-B23E-441A-A88E-58E235F2095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4B4AE504-00BA-4B05-A6D2-D5561DA20D8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1" name="CuadroTexto 830">
          <a:extLst>
            <a:ext uri="{FF2B5EF4-FFF2-40B4-BE49-F238E27FC236}">
              <a16:creationId xmlns:a16="http://schemas.microsoft.com/office/drawing/2014/main" id="{E69ADB04-8DC8-4EE5-8AEE-4459C56E527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F3C50602-E2D0-4D8E-8EE0-729E623C0C4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3" name="CuadroTexto 832">
          <a:extLst>
            <a:ext uri="{FF2B5EF4-FFF2-40B4-BE49-F238E27FC236}">
              <a16:creationId xmlns:a16="http://schemas.microsoft.com/office/drawing/2014/main" id="{77478E5E-9545-45AE-8720-3E8370D9C3E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E8BBA68E-5576-4516-88AD-2807EBB3720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5" name="CuadroTexto 834">
          <a:extLst>
            <a:ext uri="{FF2B5EF4-FFF2-40B4-BE49-F238E27FC236}">
              <a16:creationId xmlns:a16="http://schemas.microsoft.com/office/drawing/2014/main" id="{47A5358A-2AB8-4EAA-A827-2E84377C401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F080D7A0-CA65-4790-A18E-29C3FF62FBC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7" name="CuadroTexto 836">
          <a:extLst>
            <a:ext uri="{FF2B5EF4-FFF2-40B4-BE49-F238E27FC236}">
              <a16:creationId xmlns:a16="http://schemas.microsoft.com/office/drawing/2014/main" id="{28949793-8850-4EAF-AEAE-AE330726F2A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7A74A027-4A15-4708-BBBC-9D865808B28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39" name="CuadroTexto 838">
          <a:extLst>
            <a:ext uri="{FF2B5EF4-FFF2-40B4-BE49-F238E27FC236}">
              <a16:creationId xmlns:a16="http://schemas.microsoft.com/office/drawing/2014/main" id="{2DD74772-BB53-4BE8-9401-63612B512C31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15F38841-F38A-46CA-A9DD-BEDCA814857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1" name="CuadroTexto 840">
          <a:extLst>
            <a:ext uri="{FF2B5EF4-FFF2-40B4-BE49-F238E27FC236}">
              <a16:creationId xmlns:a16="http://schemas.microsoft.com/office/drawing/2014/main" id="{FC542C66-06DB-4C17-B192-0AC933337F3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ACC0FBCA-1BAB-474F-B2C2-74826C39DDB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3" name="CuadroTexto 842">
          <a:extLst>
            <a:ext uri="{FF2B5EF4-FFF2-40B4-BE49-F238E27FC236}">
              <a16:creationId xmlns:a16="http://schemas.microsoft.com/office/drawing/2014/main" id="{B1F81AF6-495F-4D9C-BF3F-95F7B5AB25A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88E8C622-3F03-402F-87F9-3FCF2622CEC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5" name="CuadroTexto 844">
          <a:extLst>
            <a:ext uri="{FF2B5EF4-FFF2-40B4-BE49-F238E27FC236}">
              <a16:creationId xmlns:a16="http://schemas.microsoft.com/office/drawing/2014/main" id="{9DBE078A-3689-4AE4-892B-2BA4C9C9CDB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11069653-1177-47C5-8B2A-26730BCB06D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7" name="CuadroTexto 846">
          <a:extLst>
            <a:ext uri="{FF2B5EF4-FFF2-40B4-BE49-F238E27FC236}">
              <a16:creationId xmlns:a16="http://schemas.microsoft.com/office/drawing/2014/main" id="{838F67DC-0A35-408B-B38B-1ADD4376CA0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0F09EE61-A39A-4826-8B04-12B513A03F9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49" name="CuadroTexto 848">
          <a:extLst>
            <a:ext uri="{FF2B5EF4-FFF2-40B4-BE49-F238E27FC236}">
              <a16:creationId xmlns:a16="http://schemas.microsoft.com/office/drawing/2014/main" id="{2CE02EED-E8B0-4E0C-808B-D3B982BB314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6A82ED47-8AEE-43D4-B288-B9289D9A992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1" name="CuadroTexto 850">
          <a:extLst>
            <a:ext uri="{FF2B5EF4-FFF2-40B4-BE49-F238E27FC236}">
              <a16:creationId xmlns:a16="http://schemas.microsoft.com/office/drawing/2014/main" id="{5FB5A155-91FD-4423-BAE8-80FCE0B5FAC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2753D356-2576-4A02-BB91-D0B27A5E4FDE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3" name="CuadroTexto 852">
          <a:extLst>
            <a:ext uri="{FF2B5EF4-FFF2-40B4-BE49-F238E27FC236}">
              <a16:creationId xmlns:a16="http://schemas.microsoft.com/office/drawing/2014/main" id="{FC0859C9-F152-4914-B563-9AE262176B1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BA717598-9A21-4D6D-86B0-F09DD324373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5" name="CuadroTexto 854">
          <a:extLst>
            <a:ext uri="{FF2B5EF4-FFF2-40B4-BE49-F238E27FC236}">
              <a16:creationId xmlns:a16="http://schemas.microsoft.com/office/drawing/2014/main" id="{2901791E-67A5-4F5E-8E0F-470D8AD77DA7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EE63F100-7333-47C4-A266-BAC0368E035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7" name="CuadroTexto 856">
          <a:extLst>
            <a:ext uri="{FF2B5EF4-FFF2-40B4-BE49-F238E27FC236}">
              <a16:creationId xmlns:a16="http://schemas.microsoft.com/office/drawing/2014/main" id="{2C01562A-38EA-48FA-9885-490CD350A65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4AC8305E-FA61-4EA9-AABA-5F92AAA5BA9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59" name="CuadroTexto 858">
          <a:extLst>
            <a:ext uri="{FF2B5EF4-FFF2-40B4-BE49-F238E27FC236}">
              <a16:creationId xmlns:a16="http://schemas.microsoft.com/office/drawing/2014/main" id="{18BD7087-CC15-4C64-AF8E-0033C282E450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F434652C-B9FF-4AC2-95FF-DC614BF2FCA4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1" name="CuadroTexto 860">
          <a:extLst>
            <a:ext uri="{FF2B5EF4-FFF2-40B4-BE49-F238E27FC236}">
              <a16:creationId xmlns:a16="http://schemas.microsoft.com/office/drawing/2014/main" id="{2DDC093B-555D-4B51-A2E1-75C5CB36C75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45B81581-BE87-4C78-8002-79AB5ABAE05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3" name="CuadroTexto 862">
          <a:extLst>
            <a:ext uri="{FF2B5EF4-FFF2-40B4-BE49-F238E27FC236}">
              <a16:creationId xmlns:a16="http://schemas.microsoft.com/office/drawing/2014/main" id="{98B115E5-98B1-4352-BCE1-AB46B404DFE6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7D5933D-EBD2-494B-86BE-08558E73143E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5" name="CuadroTexto 864">
          <a:extLst>
            <a:ext uri="{FF2B5EF4-FFF2-40B4-BE49-F238E27FC236}">
              <a16:creationId xmlns:a16="http://schemas.microsoft.com/office/drawing/2014/main" id="{B876CFE5-9288-4103-A7B0-A0897CF400A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AD85B4EF-4238-48D1-A0DC-FBA59B1AAAA9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7" name="CuadroTexto 866">
          <a:extLst>
            <a:ext uri="{FF2B5EF4-FFF2-40B4-BE49-F238E27FC236}">
              <a16:creationId xmlns:a16="http://schemas.microsoft.com/office/drawing/2014/main" id="{8690DE88-10CF-4282-9403-F2E2744E4D7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5F0AD0EA-E6C6-4562-A4B7-B5A59E7D094B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69" name="CuadroTexto 868">
          <a:extLst>
            <a:ext uri="{FF2B5EF4-FFF2-40B4-BE49-F238E27FC236}">
              <a16:creationId xmlns:a16="http://schemas.microsoft.com/office/drawing/2014/main" id="{60B5385E-5FDA-4691-845C-8AE7BC58AF7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9D7F44EA-9EEE-47D5-BE37-B8740A0D68E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1" name="CuadroTexto 870">
          <a:extLst>
            <a:ext uri="{FF2B5EF4-FFF2-40B4-BE49-F238E27FC236}">
              <a16:creationId xmlns:a16="http://schemas.microsoft.com/office/drawing/2014/main" id="{3CAAC389-FE90-47EA-ACA8-72D74654371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80F09AFF-FDB5-4872-8C7F-452451F3C55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3" name="CuadroTexto 872">
          <a:extLst>
            <a:ext uri="{FF2B5EF4-FFF2-40B4-BE49-F238E27FC236}">
              <a16:creationId xmlns:a16="http://schemas.microsoft.com/office/drawing/2014/main" id="{27BFC46D-A3EE-48AD-A8F5-4176FC385FFF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01291BB5-3AB7-4FC8-A003-1F0B1F6F57B5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5" name="CuadroTexto 874">
          <a:extLst>
            <a:ext uri="{FF2B5EF4-FFF2-40B4-BE49-F238E27FC236}">
              <a16:creationId xmlns:a16="http://schemas.microsoft.com/office/drawing/2014/main" id="{D9B04C53-299E-4C14-98E3-82DE2CA436DA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9B455245-CFDD-4E44-8467-8C54D213774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7" name="CuadroTexto 876">
          <a:extLst>
            <a:ext uri="{FF2B5EF4-FFF2-40B4-BE49-F238E27FC236}">
              <a16:creationId xmlns:a16="http://schemas.microsoft.com/office/drawing/2014/main" id="{A3BAE7F2-6318-4583-A83E-81B199563ACB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B756ED8C-511C-410A-9935-B2C259A701FC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79" name="CuadroTexto 878">
          <a:extLst>
            <a:ext uri="{FF2B5EF4-FFF2-40B4-BE49-F238E27FC236}">
              <a16:creationId xmlns:a16="http://schemas.microsoft.com/office/drawing/2014/main" id="{32D71B16-84F5-4697-87BA-0F3D9DC437C8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69F1343A-D5E7-4D85-9FC9-4B280AD2D5CE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81" name="CuadroTexto 880">
          <a:extLst>
            <a:ext uri="{FF2B5EF4-FFF2-40B4-BE49-F238E27FC236}">
              <a16:creationId xmlns:a16="http://schemas.microsoft.com/office/drawing/2014/main" id="{19359AA4-F3AE-4C22-BBC4-3A8D3E3363DF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88B113C1-47C2-4638-B3D5-7AE0BF15E3F3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83" name="CuadroTexto 882">
          <a:extLst>
            <a:ext uri="{FF2B5EF4-FFF2-40B4-BE49-F238E27FC236}">
              <a16:creationId xmlns:a16="http://schemas.microsoft.com/office/drawing/2014/main" id="{1D59B045-C20F-4EFC-96EB-F958FCAD6E1D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119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AF49FBB2-CC30-4AF5-B16C-5A978E73ECA2}"/>
            </a:ext>
          </a:extLst>
        </xdr:cNvPr>
        <xdr:cNvSpPr txBox="1"/>
      </xdr:nvSpPr>
      <xdr:spPr>
        <a:xfrm>
          <a:off x="30339030" y="4371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85" name="CuadroTexto 884">
          <a:extLst>
            <a:ext uri="{FF2B5EF4-FFF2-40B4-BE49-F238E27FC236}">
              <a16:creationId xmlns:a16="http://schemas.microsoft.com/office/drawing/2014/main" id="{1CE4EEE0-D7DA-487A-A629-9547EA03CFB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DB5221D3-CF5C-430C-89B6-57B84D7FC55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87" name="CuadroTexto 886">
          <a:extLst>
            <a:ext uri="{FF2B5EF4-FFF2-40B4-BE49-F238E27FC236}">
              <a16:creationId xmlns:a16="http://schemas.microsoft.com/office/drawing/2014/main" id="{F81DF009-7CDF-4CB9-95BC-E765D0917B4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BD907B00-A420-4F1D-A704-21BA24CF8CF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89" name="CuadroTexto 888">
          <a:extLst>
            <a:ext uri="{FF2B5EF4-FFF2-40B4-BE49-F238E27FC236}">
              <a16:creationId xmlns:a16="http://schemas.microsoft.com/office/drawing/2014/main" id="{96DE462C-C3CB-4B9A-8CD1-837C6EEC463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33F7D58-F311-458D-B67E-6F73DF1C24B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1" name="CuadroTexto 890">
          <a:extLst>
            <a:ext uri="{FF2B5EF4-FFF2-40B4-BE49-F238E27FC236}">
              <a16:creationId xmlns:a16="http://schemas.microsoft.com/office/drawing/2014/main" id="{85DA7044-436E-48F3-8687-A18507DC287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BA4E294-5FB0-4215-9CBD-D35B3C4797D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3" name="CuadroTexto 892">
          <a:extLst>
            <a:ext uri="{FF2B5EF4-FFF2-40B4-BE49-F238E27FC236}">
              <a16:creationId xmlns:a16="http://schemas.microsoft.com/office/drawing/2014/main" id="{A09580D3-8970-44B7-8420-2876BA61A03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5D05FF43-D927-4623-8024-58A9F6B4DF7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5" name="CuadroTexto 894">
          <a:extLst>
            <a:ext uri="{FF2B5EF4-FFF2-40B4-BE49-F238E27FC236}">
              <a16:creationId xmlns:a16="http://schemas.microsoft.com/office/drawing/2014/main" id="{24F75F70-B77F-4C2C-A30E-0AAFDDD1BF7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FBD12C35-FC4F-4D09-B31B-C8814056613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7" name="CuadroTexto 896">
          <a:extLst>
            <a:ext uri="{FF2B5EF4-FFF2-40B4-BE49-F238E27FC236}">
              <a16:creationId xmlns:a16="http://schemas.microsoft.com/office/drawing/2014/main" id="{C15B938F-1D42-45AD-BA7C-03EEE087D43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DBFD9A4E-2C55-4C14-820E-B8F026A91F4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899" name="CuadroTexto 898">
          <a:extLst>
            <a:ext uri="{FF2B5EF4-FFF2-40B4-BE49-F238E27FC236}">
              <a16:creationId xmlns:a16="http://schemas.microsoft.com/office/drawing/2014/main" id="{00F45204-6245-4CE9-B908-D8F93A5AA26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839DD5F7-D1CA-4E49-BAEA-DB9AE7FDCCB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1" name="CuadroTexto 900">
          <a:extLst>
            <a:ext uri="{FF2B5EF4-FFF2-40B4-BE49-F238E27FC236}">
              <a16:creationId xmlns:a16="http://schemas.microsoft.com/office/drawing/2014/main" id="{6415527F-E870-4DAC-B142-797BE1476D9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A92E85C1-272D-42B9-BFFF-1BB8206FFC5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3" name="CuadroTexto 902">
          <a:extLst>
            <a:ext uri="{FF2B5EF4-FFF2-40B4-BE49-F238E27FC236}">
              <a16:creationId xmlns:a16="http://schemas.microsoft.com/office/drawing/2014/main" id="{3983ED15-9809-49A0-A907-3C056927833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94B1E178-16BD-42AA-ADBF-CF6F0270AF2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5" name="CuadroTexto 904">
          <a:extLst>
            <a:ext uri="{FF2B5EF4-FFF2-40B4-BE49-F238E27FC236}">
              <a16:creationId xmlns:a16="http://schemas.microsoft.com/office/drawing/2014/main" id="{7B422B34-7F01-4708-9C4A-D37B38C624E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3643A44B-2923-4AEF-912C-40E7F3F043F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7" name="CuadroTexto 906">
          <a:extLst>
            <a:ext uri="{FF2B5EF4-FFF2-40B4-BE49-F238E27FC236}">
              <a16:creationId xmlns:a16="http://schemas.microsoft.com/office/drawing/2014/main" id="{D899090A-A4A3-45BB-93B5-D3595A647E8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8AB98916-3F69-4744-9889-D72ECEF8040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09" name="CuadroTexto 908">
          <a:extLst>
            <a:ext uri="{FF2B5EF4-FFF2-40B4-BE49-F238E27FC236}">
              <a16:creationId xmlns:a16="http://schemas.microsoft.com/office/drawing/2014/main" id="{0AD6A18B-28F0-4D11-AA7B-576505B1A8F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2D0B699D-DF3A-42EA-AA0A-A08B3A3F95A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1" name="CuadroTexto 910">
          <a:extLst>
            <a:ext uri="{FF2B5EF4-FFF2-40B4-BE49-F238E27FC236}">
              <a16:creationId xmlns:a16="http://schemas.microsoft.com/office/drawing/2014/main" id="{0B069EEB-8C55-4FAE-A793-1C4BA076C6B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557ED249-5668-4A48-ADC5-C0196412989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3" name="CuadroTexto 912">
          <a:extLst>
            <a:ext uri="{FF2B5EF4-FFF2-40B4-BE49-F238E27FC236}">
              <a16:creationId xmlns:a16="http://schemas.microsoft.com/office/drawing/2014/main" id="{1C1E0B76-A9F3-4F62-B1B8-9DADA88190B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D0B2ECE-261A-40A6-873E-D3F4AB357F2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5" name="CuadroTexto 914">
          <a:extLst>
            <a:ext uri="{FF2B5EF4-FFF2-40B4-BE49-F238E27FC236}">
              <a16:creationId xmlns:a16="http://schemas.microsoft.com/office/drawing/2014/main" id="{A6A187A7-B77F-4E4A-9FA1-FB99F27703D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47C2DDB8-968F-4265-9840-1C742DB1294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7" name="CuadroTexto 916">
          <a:extLst>
            <a:ext uri="{FF2B5EF4-FFF2-40B4-BE49-F238E27FC236}">
              <a16:creationId xmlns:a16="http://schemas.microsoft.com/office/drawing/2014/main" id="{8C278C51-4900-4815-938D-0683144DE5E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E1B35DF7-53D6-4345-9003-B961B6A0A8D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19" name="CuadroTexto 918">
          <a:extLst>
            <a:ext uri="{FF2B5EF4-FFF2-40B4-BE49-F238E27FC236}">
              <a16:creationId xmlns:a16="http://schemas.microsoft.com/office/drawing/2014/main" id="{246E93C2-4FBF-4665-8B08-27BB022DC87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8F0473E7-E846-481F-977E-A2CE8C97171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1" name="CuadroTexto 920">
          <a:extLst>
            <a:ext uri="{FF2B5EF4-FFF2-40B4-BE49-F238E27FC236}">
              <a16:creationId xmlns:a16="http://schemas.microsoft.com/office/drawing/2014/main" id="{84A33C2A-784B-4C13-BB89-182AA733E8C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BD169AE-3189-4E9D-B485-2E83E0BF8AC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3" name="CuadroTexto 922">
          <a:extLst>
            <a:ext uri="{FF2B5EF4-FFF2-40B4-BE49-F238E27FC236}">
              <a16:creationId xmlns:a16="http://schemas.microsoft.com/office/drawing/2014/main" id="{927D2CF0-363D-43C0-A7C5-33478A9E55B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46B1BDF9-0813-47FF-B1A2-528A4E2B702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5" name="CuadroTexto 924">
          <a:extLst>
            <a:ext uri="{FF2B5EF4-FFF2-40B4-BE49-F238E27FC236}">
              <a16:creationId xmlns:a16="http://schemas.microsoft.com/office/drawing/2014/main" id="{67B399D7-97F5-465B-BD63-3A49EAF5FF8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F8567E45-5057-4FC0-9F8A-638AD0898CF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7" name="CuadroTexto 926">
          <a:extLst>
            <a:ext uri="{FF2B5EF4-FFF2-40B4-BE49-F238E27FC236}">
              <a16:creationId xmlns:a16="http://schemas.microsoft.com/office/drawing/2014/main" id="{087CD255-B115-4D26-A84C-8C5DE562C6D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EAE7C0BA-BF82-41E0-AA34-8631B10E418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29" name="CuadroTexto 928">
          <a:extLst>
            <a:ext uri="{FF2B5EF4-FFF2-40B4-BE49-F238E27FC236}">
              <a16:creationId xmlns:a16="http://schemas.microsoft.com/office/drawing/2014/main" id="{1F2534B3-C1B6-4FBA-B1E4-1714C4951F1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C000397-1292-4A34-83D4-66043D33A52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1" name="CuadroTexto 930">
          <a:extLst>
            <a:ext uri="{FF2B5EF4-FFF2-40B4-BE49-F238E27FC236}">
              <a16:creationId xmlns:a16="http://schemas.microsoft.com/office/drawing/2014/main" id="{A7C12D7C-F69D-449A-ABE2-B572A4677B4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31A2927-A95E-468F-B562-671E5F5F2A4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3" name="CuadroTexto 932">
          <a:extLst>
            <a:ext uri="{FF2B5EF4-FFF2-40B4-BE49-F238E27FC236}">
              <a16:creationId xmlns:a16="http://schemas.microsoft.com/office/drawing/2014/main" id="{4A260FED-AFA2-47AE-B8A8-5F6729F88AD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A94AB124-0812-45A5-98C2-2439A968C34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5" name="CuadroTexto 934">
          <a:extLst>
            <a:ext uri="{FF2B5EF4-FFF2-40B4-BE49-F238E27FC236}">
              <a16:creationId xmlns:a16="http://schemas.microsoft.com/office/drawing/2014/main" id="{95DBF9AF-EFFB-4B4F-A703-C959D0F6EA4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0E8EC18D-420B-4FDD-90F2-6E17DB98EED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7" name="CuadroTexto 936">
          <a:extLst>
            <a:ext uri="{FF2B5EF4-FFF2-40B4-BE49-F238E27FC236}">
              <a16:creationId xmlns:a16="http://schemas.microsoft.com/office/drawing/2014/main" id="{FD9657C2-6AEC-4F3A-A792-49CAB77A9D6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9481C218-20E0-45E4-8951-95AA93DEDA4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39" name="CuadroTexto 938">
          <a:extLst>
            <a:ext uri="{FF2B5EF4-FFF2-40B4-BE49-F238E27FC236}">
              <a16:creationId xmlns:a16="http://schemas.microsoft.com/office/drawing/2014/main" id="{ED4962F8-25F6-4A3F-A94D-966DED44E62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9B2A1A60-132A-4743-AAEE-80CAAEDC9A1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1" name="CuadroTexto 940">
          <a:extLst>
            <a:ext uri="{FF2B5EF4-FFF2-40B4-BE49-F238E27FC236}">
              <a16:creationId xmlns:a16="http://schemas.microsoft.com/office/drawing/2014/main" id="{C386E02A-F051-4B38-A959-065068215ED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5AA44BE4-FE8B-4840-B1A3-DAE59200511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4F142912-DD78-4181-960D-B7E9987AA14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4" name="CuadroTexto 943">
          <a:extLst>
            <a:ext uri="{FF2B5EF4-FFF2-40B4-BE49-F238E27FC236}">
              <a16:creationId xmlns:a16="http://schemas.microsoft.com/office/drawing/2014/main" id="{1BAA6612-EB86-4BFD-99C7-401308626A9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ED000155-21AB-4E46-9A4A-ACAC4C9F2DC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6" name="CuadroTexto 945">
          <a:extLst>
            <a:ext uri="{FF2B5EF4-FFF2-40B4-BE49-F238E27FC236}">
              <a16:creationId xmlns:a16="http://schemas.microsoft.com/office/drawing/2014/main" id="{E31A51C7-43F3-48B6-B9F9-0D57E6E2D0D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5EDFAFE0-E760-4390-8361-BF59B93C83A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8" name="CuadroTexto 947">
          <a:extLst>
            <a:ext uri="{FF2B5EF4-FFF2-40B4-BE49-F238E27FC236}">
              <a16:creationId xmlns:a16="http://schemas.microsoft.com/office/drawing/2014/main" id="{FFC17297-65AC-4BFB-BDC9-4D49E0FED39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9C7D3C69-551E-4BAE-B74F-40D3033D98F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0" name="CuadroTexto 949">
          <a:extLst>
            <a:ext uri="{FF2B5EF4-FFF2-40B4-BE49-F238E27FC236}">
              <a16:creationId xmlns:a16="http://schemas.microsoft.com/office/drawing/2014/main" id="{198570A0-276E-4CE0-8795-1755E25727A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FD4EF897-8D55-48E0-8BC7-F0D3C698E68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2" name="CuadroTexto 951">
          <a:extLst>
            <a:ext uri="{FF2B5EF4-FFF2-40B4-BE49-F238E27FC236}">
              <a16:creationId xmlns:a16="http://schemas.microsoft.com/office/drawing/2014/main" id="{295AA2C0-914E-4CBD-898F-2CBF167722F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CD082A79-8AA1-4F79-A57B-5BAD3E247F2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4" name="CuadroTexto 953">
          <a:extLst>
            <a:ext uri="{FF2B5EF4-FFF2-40B4-BE49-F238E27FC236}">
              <a16:creationId xmlns:a16="http://schemas.microsoft.com/office/drawing/2014/main" id="{EC2ED921-F160-4DF3-8838-A5445671CB6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6A186A08-933A-49A5-B306-8BCFE490930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6" name="CuadroTexto 955">
          <a:extLst>
            <a:ext uri="{FF2B5EF4-FFF2-40B4-BE49-F238E27FC236}">
              <a16:creationId xmlns:a16="http://schemas.microsoft.com/office/drawing/2014/main" id="{C58B8DB5-2697-4B15-8ECA-48F46BD8555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A9043A70-0C8D-479F-9701-A2D3226D309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8" name="CuadroTexto 957">
          <a:extLst>
            <a:ext uri="{FF2B5EF4-FFF2-40B4-BE49-F238E27FC236}">
              <a16:creationId xmlns:a16="http://schemas.microsoft.com/office/drawing/2014/main" id="{BC823C41-E2B9-45ED-84FC-9EA51AA2952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79852222-C10E-46E6-B696-D9B0317DBE5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0" name="CuadroTexto 959">
          <a:extLst>
            <a:ext uri="{FF2B5EF4-FFF2-40B4-BE49-F238E27FC236}">
              <a16:creationId xmlns:a16="http://schemas.microsoft.com/office/drawing/2014/main" id="{3A92D47D-C87A-4748-ABD9-7390F78F1E0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BFECE4F0-7030-4AE2-BA86-41E957FA90C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2" name="CuadroTexto 961">
          <a:extLst>
            <a:ext uri="{FF2B5EF4-FFF2-40B4-BE49-F238E27FC236}">
              <a16:creationId xmlns:a16="http://schemas.microsoft.com/office/drawing/2014/main" id="{83955ED8-4236-46F1-831F-779FF446FFB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92EF2F8-A90F-4E5E-9560-FB739DB596F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4" name="CuadroTexto 963">
          <a:extLst>
            <a:ext uri="{FF2B5EF4-FFF2-40B4-BE49-F238E27FC236}">
              <a16:creationId xmlns:a16="http://schemas.microsoft.com/office/drawing/2014/main" id="{07BC7433-DAA0-4862-B3B8-D1E04B2DEDD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77E02A9F-53CB-44F5-AA87-1B1E520329E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6" name="CuadroTexto 965">
          <a:extLst>
            <a:ext uri="{FF2B5EF4-FFF2-40B4-BE49-F238E27FC236}">
              <a16:creationId xmlns:a16="http://schemas.microsoft.com/office/drawing/2014/main" id="{A918635E-30C1-4704-973C-80AF50BD6DC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F17EF289-8227-432E-89C2-D95852DA908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8" name="CuadroTexto 967">
          <a:extLst>
            <a:ext uri="{FF2B5EF4-FFF2-40B4-BE49-F238E27FC236}">
              <a16:creationId xmlns:a16="http://schemas.microsoft.com/office/drawing/2014/main" id="{EFD744BC-4C66-4B91-8625-77CCDB625C8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061CDE01-ADA4-4BCC-93AB-A3A8C012F23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0" name="CuadroTexto 969">
          <a:extLst>
            <a:ext uri="{FF2B5EF4-FFF2-40B4-BE49-F238E27FC236}">
              <a16:creationId xmlns:a16="http://schemas.microsoft.com/office/drawing/2014/main" id="{91935FD4-BF60-4C7B-9580-4E990BDC402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DB85EDE9-E618-46B0-A95E-C5F7F838CFB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2" name="CuadroTexto 971">
          <a:extLst>
            <a:ext uri="{FF2B5EF4-FFF2-40B4-BE49-F238E27FC236}">
              <a16:creationId xmlns:a16="http://schemas.microsoft.com/office/drawing/2014/main" id="{62CD784B-6B50-4733-9EDF-0AFB5A6CD0F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ED7DCE41-302C-4B9F-8A38-59E34900A79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4" name="CuadroTexto 973">
          <a:extLst>
            <a:ext uri="{FF2B5EF4-FFF2-40B4-BE49-F238E27FC236}">
              <a16:creationId xmlns:a16="http://schemas.microsoft.com/office/drawing/2014/main" id="{55FA6D9D-65AF-4F48-8C9B-01766B76E85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B764FEF1-F7B7-428B-BE2E-383E4AE16EA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6" name="CuadroTexto 975">
          <a:extLst>
            <a:ext uri="{FF2B5EF4-FFF2-40B4-BE49-F238E27FC236}">
              <a16:creationId xmlns:a16="http://schemas.microsoft.com/office/drawing/2014/main" id="{CDBCF753-777E-4CE4-9442-5C7473F4E92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C54A5B74-66D3-4863-93D4-FBDCFC00D75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8" name="CuadroTexto 977">
          <a:extLst>
            <a:ext uri="{FF2B5EF4-FFF2-40B4-BE49-F238E27FC236}">
              <a16:creationId xmlns:a16="http://schemas.microsoft.com/office/drawing/2014/main" id="{E1A04D6C-1945-48E4-B9CE-503FCD59245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BFCE817F-26A4-4A02-948F-BD35F423EB8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0" name="CuadroTexto 979">
          <a:extLst>
            <a:ext uri="{FF2B5EF4-FFF2-40B4-BE49-F238E27FC236}">
              <a16:creationId xmlns:a16="http://schemas.microsoft.com/office/drawing/2014/main" id="{9FAF8FBA-8E53-4F06-9FDE-8CB1FD718BC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961A04F2-B8BF-4B39-A1B8-AB43B7DDD13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2" name="CuadroTexto 981">
          <a:extLst>
            <a:ext uri="{FF2B5EF4-FFF2-40B4-BE49-F238E27FC236}">
              <a16:creationId xmlns:a16="http://schemas.microsoft.com/office/drawing/2014/main" id="{077B3EAC-1756-486E-A3C1-B331AFADA91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B08F0495-F77E-42FA-A6D6-4182D9E38D8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4" name="CuadroTexto 983">
          <a:extLst>
            <a:ext uri="{FF2B5EF4-FFF2-40B4-BE49-F238E27FC236}">
              <a16:creationId xmlns:a16="http://schemas.microsoft.com/office/drawing/2014/main" id="{AA0841FD-B4F4-487C-9B8F-25C641F5377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AFF99688-AFBA-4123-9EB2-8D8E8DF7C88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6" name="CuadroTexto 985">
          <a:extLst>
            <a:ext uri="{FF2B5EF4-FFF2-40B4-BE49-F238E27FC236}">
              <a16:creationId xmlns:a16="http://schemas.microsoft.com/office/drawing/2014/main" id="{FDB2550E-F635-47A2-A215-4764A8E4AC2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51A4A33A-EF29-4980-A405-90A8F432176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8" name="CuadroTexto 987">
          <a:extLst>
            <a:ext uri="{FF2B5EF4-FFF2-40B4-BE49-F238E27FC236}">
              <a16:creationId xmlns:a16="http://schemas.microsoft.com/office/drawing/2014/main" id="{554F3230-E145-4602-AEE9-1A4D3216A48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CBFFCE85-75C3-4DDE-9B05-C9F6A72C2E9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0" name="CuadroTexto 989">
          <a:extLst>
            <a:ext uri="{FF2B5EF4-FFF2-40B4-BE49-F238E27FC236}">
              <a16:creationId xmlns:a16="http://schemas.microsoft.com/office/drawing/2014/main" id="{0F11DF64-B633-4D56-ADF6-136826A0758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DB262F13-7395-40AD-A2F4-BDC48CA7CC7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2" name="CuadroTexto 991">
          <a:extLst>
            <a:ext uri="{FF2B5EF4-FFF2-40B4-BE49-F238E27FC236}">
              <a16:creationId xmlns:a16="http://schemas.microsoft.com/office/drawing/2014/main" id="{9CC78C02-C009-43D8-B424-6C1B968481E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940BA205-555F-4B05-9AA2-50810A68D8E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4" name="CuadroTexto 993">
          <a:extLst>
            <a:ext uri="{FF2B5EF4-FFF2-40B4-BE49-F238E27FC236}">
              <a16:creationId xmlns:a16="http://schemas.microsoft.com/office/drawing/2014/main" id="{BF8A9677-6034-4414-A1DF-EC41150C18D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FF7679AC-5892-40F4-823A-45EA4FEC951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6" name="CuadroTexto 995">
          <a:extLst>
            <a:ext uri="{FF2B5EF4-FFF2-40B4-BE49-F238E27FC236}">
              <a16:creationId xmlns:a16="http://schemas.microsoft.com/office/drawing/2014/main" id="{0A940F24-E373-4FC1-9539-D0141EAD8C0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9A93C677-E826-4DAB-AF79-271E5A518EA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8" name="CuadroTexto 997">
          <a:extLst>
            <a:ext uri="{FF2B5EF4-FFF2-40B4-BE49-F238E27FC236}">
              <a16:creationId xmlns:a16="http://schemas.microsoft.com/office/drawing/2014/main" id="{FED78271-D42C-4620-B908-103DB3EB418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9A584B92-9C6A-4399-A3F8-938DC2589E6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0" name="CuadroTexto 999">
          <a:extLst>
            <a:ext uri="{FF2B5EF4-FFF2-40B4-BE49-F238E27FC236}">
              <a16:creationId xmlns:a16="http://schemas.microsoft.com/office/drawing/2014/main" id="{F8D03256-3D4E-4529-B42C-0BDA34E6331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50093092-11FB-458F-9B3F-E32E6206E63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2" name="CuadroTexto 1001">
          <a:extLst>
            <a:ext uri="{FF2B5EF4-FFF2-40B4-BE49-F238E27FC236}">
              <a16:creationId xmlns:a16="http://schemas.microsoft.com/office/drawing/2014/main" id="{3E04112E-5E7B-4C65-B5C3-D7377C33D4C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D8F0678E-2AB6-4A7A-A7F1-9A2744A48A4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4" name="CuadroTexto 1003">
          <a:extLst>
            <a:ext uri="{FF2B5EF4-FFF2-40B4-BE49-F238E27FC236}">
              <a16:creationId xmlns:a16="http://schemas.microsoft.com/office/drawing/2014/main" id="{AC4500F3-7B80-422E-9FD9-97084364F46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68A4A6E5-699A-451F-A894-FA3103FCC04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6" name="CuadroTexto 1005">
          <a:extLst>
            <a:ext uri="{FF2B5EF4-FFF2-40B4-BE49-F238E27FC236}">
              <a16:creationId xmlns:a16="http://schemas.microsoft.com/office/drawing/2014/main" id="{DDFEA486-FFF1-48AD-998E-FE7BA6AC3CD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EE9C4A4F-F3BB-4473-AA07-F8C328605BE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8" name="CuadroTexto 1007">
          <a:extLst>
            <a:ext uri="{FF2B5EF4-FFF2-40B4-BE49-F238E27FC236}">
              <a16:creationId xmlns:a16="http://schemas.microsoft.com/office/drawing/2014/main" id="{F90E285A-0ED2-4498-92D3-5E36F89A518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53D8405D-93E5-404A-AFC5-C65B61B2AD7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0" name="CuadroTexto 1009">
          <a:extLst>
            <a:ext uri="{FF2B5EF4-FFF2-40B4-BE49-F238E27FC236}">
              <a16:creationId xmlns:a16="http://schemas.microsoft.com/office/drawing/2014/main" id="{1B782205-9CD6-488B-A0BC-13C31A40F8E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4BC53DB1-266B-46CF-847F-58407994D65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2" name="CuadroTexto 1011">
          <a:extLst>
            <a:ext uri="{FF2B5EF4-FFF2-40B4-BE49-F238E27FC236}">
              <a16:creationId xmlns:a16="http://schemas.microsoft.com/office/drawing/2014/main" id="{9A537153-C9A9-4D67-9CC3-C975214DD7D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34CE5FFC-4B7B-4837-82C7-B3D00EBF311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4" name="CuadroTexto 1013">
          <a:extLst>
            <a:ext uri="{FF2B5EF4-FFF2-40B4-BE49-F238E27FC236}">
              <a16:creationId xmlns:a16="http://schemas.microsoft.com/office/drawing/2014/main" id="{E194C44C-2622-4459-9170-9E513342D29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2C534855-C957-4D3E-8159-7C01CD9186F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6" name="CuadroTexto 1015">
          <a:extLst>
            <a:ext uri="{FF2B5EF4-FFF2-40B4-BE49-F238E27FC236}">
              <a16:creationId xmlns:a16="http://schemas.microsoft.com/office/drawing/2014/main" id="{ABDEB791-2C01-414E-8E68-51564FF0A9D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52A2EB8C-6663-453F-94E7-AA63A57FD14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8" name="CuadroTexto 1017">
          <a:extLst>
            <a:ext uri="{FF2B5EF4-FFF2-40B4-BE49-F238E27FC236}">
              <a16:creationId xmlns:a16="http://schemas.microsoft.com/office/drawing/2014/main" id="{B49FE14D-4B13-4859-BB96-C99F74102B3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8899F5B-DE71-47BE-9FAC-CF59532E00E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0" name="CuadroTexto 1019">
          <a:extLst>
            <a:ext uri="{FF2B5EF4-FFF2-40B4-BE49-F238E27FC236}">
              <a16:creationId xmlns:a16="http://schemas.microsoft.com/office/drawing/2014/main" id="{48EB152E-0D66-4B8E-ACB6-D511D7C7DD8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72BD729A-F028-4D11-8D7F-22BBD8FA319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2" name="CuadroTexto 1021">
          <a:extLst>
            <a:ext uri="{FF2B5EF4-FFF2-40B4-BE49-F238E27FC236}">
              <a16:creationId xmlns:a16="http://schemas.microsoft.com/office/drawing/2014/main" id="{06B54E1C-B746-444C-86C6-5D0FA084D09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D4B019A0-61A3-4137-9690-DBC7D1623EA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4" name="CuadroTexto 1023">
          <a:extLst>
            <a:ext uri="{FF2B5EF4-FFF2-40B4-BE49-F238E27FC236}">
              <a16:creationId xmlns:a16="http://schemas.microsoft.com/office/drawing/2014/main" id="{4379538C-9E18-46E8-87FF-59C3AB40070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1668816A-CD50-43BC-A632-1D9C6E9F1F4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6" name="CuadroTexto 1025">
          <a:extLst>
            <a:ext uri="{FF2B5EF4-FFF2-40B4-BE49-F238E27FC236}">
              <a16:creationId xmlns:a16="http://schemas.microsoft.com/office/drawing/2014/main" id="{01A094D8-DF67-415E-BC28-B3978554D30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C0209B47-94F7-4285-87E7-87D42D42AEC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8" name="CuadroTexto 1027">
          <a:extLst>
            <a:ext uri="{FF2B5EF4-FFF2-40B4-BE49-F238E27FC236}">
              <a16:creationId xmlns:a16="http://schemas.microsoft.com/office/drawing/2014/main" id="{B0CB29A1-21CE-4A88-B7F0-35726203A16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6B1F09C3-4E61-48A4-8CDC-6E8C4C6A675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0" name="CuadroTexto 1029">
          <a:extLst>
            <a:ext uri="{FF2B5EF4-FFF2-40B4-BE49-F238E27FC236}">
              <a16:creationId xmlns:a16="http://schemas.microsoft.com/office/drawing/2014/main" id="{298E662A-FE4A-4AA4-8A58-ED3DEEEBCBA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35841886-D889-416D-86F4-2C693947839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2" name="CuadroTexto 1031">
          <a:extLst>
            <a:ext uri="{FF2B5EF4-FFF2-40B4-BE49-F238E27FC236}">
              <a16:creationId xmlns:a16="http://schemas.microsoft.com/office/drawing/2014/main" id="{254540FB-A161-4796-9723-FF630D6EE27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AE70A387-B13B-44A8-ACA3-53CA0950280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4" name="CuadroTexto 1033">
          <a:extLst>
            <a:ext uri="{FF2B5EF4-FFF2-40B4-BE49-F238E27FC236}">
              <a16:creationId xmlns:a16="http://schemas.microsoft.com/office/drawing/2014/main" id="{1381090E-744F-40C9-8D50-8CD347A4730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3148EBBD-F2D9-443A-87DF-95EDC58F69E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6" name="CuadroTexto 1035">
          <a:extLst>
            <a:ext uri="{FF2B5EF4-FFF2-40B4-BE49-F238E27FC236}">
              <a16:creationId xmlns:a16="http://schemas.microsoft.com/office/drawing/2014/main" id="{B96483B2-036E-48C7-BCA5-FA46DA5CE3C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BCE0BD91-7F79-431B-AE8D-E7922109AD1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8" name="CuadroTexto 1037">
          <a:extLst>
            <a:ext uri="{FF2B5EF4-FFF2-40B4-BE49-F238E27FC236}">
              <a16:creationId xmlns:a16="http://schemas.microsoft.com/office/drawing/2014/main" id="{889F7F73-9613-4B54-AECD-FB9C37A8E7A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80BF1C3B-1E62-4278-9E92-ED65234F6CA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0" name="CuadroTexto 1039">
          <a:extLst>
            <a:ext uri="{FF2B5EF4-FFF2-40B4-BE49-F238E27FC236}">
              <a16:creationId xmlns:a16="http://schemas.microsoft.com/office/drawing/2014/main" id="{E8DF38FF-7BF8-4784-A17E-060157B00BC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2653EC98-0357-4B88-99F2-75E1F6A1FED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2" name="CuadroTexto 1041">
          <a:extLst>
            <a:ext uri="{FF2B5EF4-FFF2-40B4-BE49-F238E27FC236}">
              <a16:creationId xmlns:a16="http://schemas.microsoft.com/office/drawing/2014/main" id="{16DB60D1-892C-46FA-B75F-B2C40D56031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B8CC786-AAA8-4D12-93D9-31FED5F2554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4" name="CuadroTexto 1043">
          <a:extLst>
            <a:ext uri="{FF2B5EF4-FFF2-40B4-BE49-F238E27FC236}">
              <a16:creationId xmlns:a16="http://schemas.microsoft.com/office/drawing/2014/main" id="{01534C9D-D162-4EA6-8063-FF6FF6B690E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2F4880FC-610C-48C3-84A5-F5975931344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6" name="CuadroTexto 1045">
          <a:extLst>
            <a:ext uri="{FF2B5EF4-FFF2-40B4-BE49-F238E27FC236}">
              <a16:creationId xmlns:a16="http://schemas.microsoft.com/office/drawing/2014/main" id="{69F192D4-EE2A-4293-A709-BDC876B3DAD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09CEA59B-ABC2-498A-8F0A-B7C2D0E52E3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8" name="CuadroTexto 1047">
          <a:extLst>
            <a:ext uri="{FF2B5EF4-FFF2-40B4-BE49-F238E27FC236}">
              <a16:creationId xmlns:a16="http://schemas.microsoft.com/office/drawing/2014/main" id="{599FBEB1-54D1-4EF4-A692-15BA0D5A93E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2A406B47-DB5F-465D-971C-F20A3D31B16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0" name="CuadroTexto 1049">
          <a:extLst>
            <a:ext uri="{FF2B5EF4-FFF2-40B4-BE49-F238E27FC236}">
              <a16:creationId xmlns:a16="http://schemas.microsoft.com/office/drawing/2014/main" id="{FD5A8536-619D-4281-B703-75384A05BE3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524DF08E-3663-491E-AA8A-201DEB3B6B1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2" name="CuadroTexto 1051">
          <a:extLst>
            <a:ext uri="{FF2B5EF4-FFF2-40B4-BE49-F238E27FC236}">
              <a16:creationId xmlns:a16="http://schemas.microsoft.com/office/drawing/2014/main" id="{71583340-5CB1-4881-999B-3671CC9A76F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C4D82373-0ACD-4DF8-A397-EE435872FBD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4" name="CuadroTexto 1053">
          <a:extLst>
            <a:ext uri="{FF2B5EF4-FFF2-40B4-BE49-F238E27FC236}">
              <a16:creationId xmlns:a16="http://schemas.microsoft.com/office/drawing/2014/main" id="{36C34F4C-DD81-49A5-9ABC-3E17141DB7B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23D48871-F9BC-4D87-A9E3-35E89CB858B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6" name="CuadroTexto 1055">
          <a:extLst>
            <a:ext uri="{FF2B5EF4-FFF2-40B4-BE49-F238E27FC236}">
              <a16:creationId xmlns:a16="http://schemas.microsoft.com/office/drawing/2014/main" id="{D1678DB7-D9CB-4F39-820E-BFB392ACB17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D4C12E56-4A19-4B48-BBB0-A8D1DBF9F24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8" name="CuadroTexto 1057">
          <a:extLst>
            <a:ext uri="{FF2B5EF4-FFF2-40B4-BE49-F238E27FC236}">
              <a16:creationId xmlns:a16="http://schemas.microsoft.com/office/drawing/2014/main" id="{7FEC0719-50D1-4F20-A3CC-9DAA77DF35A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55402F58-00C4-4EF9-B627-94D718E634A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0" name="CuadroTexto 1059">
          <a:extLst>
            <a:ext uri="{FF2B5EF4-FFF2-40B4-BE49-F238E27FC236}">
              <a16:creationId xmlns:a16="http://schemas.microsoft.com/office/drawing/2014/main" id="{2D17225F-2F55-4403-B3C6-593ED6FE6C3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575EFEBD-9E25-4ED5-B2DB-5154ED6F018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2" name="CuadroTexto 1061">
          <a:extLst>
            <a:ext uri="{FF2B5EF4-FFF2-40B4-BE49-F238E27FC236}">
              <a16:creationId xmlns:a16="http://schemas.microsoft.com/office/drawing/2014/main" id="{BB5DA2C9-FA2B-4D66-BA2D-B716BAE734E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039FAFC2-7103-4D9C-8752-DBEE720374A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4" name="CuadroTexto 1063">
          <a:extLst>
            <a:ext uri="{FF2B5EF4-FFF2-40B4-BE49-F238E27FC236}">
              <a16:creationId xmlns:a16="http://schemas.microsoft.com/office/drawing/2014/main" id="{1A75F79B-BAE7-4EBF-BA1D-C3AF58A5F64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57CA8319-775F-4AB7-94BA-E072845E0CC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6" name="CuadroTexto 1065">
          <a:extLst>
            <a:ext uri="{FF2B5EF4-FFF2-40B4-BE49-F238E27FC236}">
              <a16:creationId xmlns:a16="http://schemas.microsoft.com/office/drawing/2014/main" id="{189BF58F-22D4-4D96-B5F1-987D003CEFB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03FD576C-6800-49F8-B401-47D1A6AE09E4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8" name="CuadroTexto 1067">
          <a:extLst>
            <a:ext uri="{FF2B5EF4-FFF2-40B4-BE49-F238E27FC236}">
              <a16:creationId xmlns:a16="http://schemas.microsoft.com/office/drawing/2014/main" id="{299E3B89-02F7-4853-9767-156153EF275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858B243F-B19D-4C9E-9DBF-E29566B37B0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0" name="CuadroTexto 1069">
          <a:extLst>
            <a:ext uri="{FF2B5EF4-FFF2-40B4-BE49-F238E27FC236}">
              <a16:creationId xmlns:a16="http://schemas.microsoft.com/office/drawing/2014/main" id="{F596504A-9E38-44BA-B907-70E7FDE772F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9BA88FE3-D2A2-4E28-8981-35EE3F50C98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2" name="CuadroTexto 1071">
          <a:extLst>
            <a:ext uri="{FF2B5EF4-FFF2-40B4-BE49-F238E27FC236}">
              <a16:creationId xmlns:a16="http://schemas.microsoft.com/office/drawing/2014/main" id="{E6B14767-4559-4C2D-A345-EEAF3B09E6C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857638AE-1D76-45B9-8308-8F3464DB6BE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4" name="CuadroTexto 1073">
          <a:extLst>
            <a:ext uri="{FF2B5EF4-FFF2-40B4-BE49-F238E27FC236}">
              <a16:creationId xmlns:a16="http://schemas.microsoft.com/office/drawing/2014/main" id="{5CDC6D77-D394-4C75-963E-B7792567742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41CE765B-47FD-40FE-ABE4-B0E5D877E818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6" name="CuadroTexto 1075">
          <a:extLst>
            <a:ext uri="{FF2B5EF4-FFF2-40B4-BE49-F238E27FC236}">
              <a16:creationId xmlns:a16="http://schemas.microsoft.com/office/drawing/2014/main" id="{CB9E65CE-09D9-4328-A56F-902C5E990B2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D124767C-1DCE-4420-841F-1F50792B3ED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8" name="CuadroTexto 1077">
          <a:extLst>
            <a:ext uri="{FF2B5EF4-FFF2-40B4-BE49-F238E27FC236}">
              <a16:creationId xmlns:a16="http://schemas.microsoft.com/office/drawing/2014/main" id="{F975EC40-DE2B-4E09-A7F3-BBF93AA0D7A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1BA5A687-7B82-43F3-A17C-80143CB806A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0" name="CuadroTexto 1079">
          <a:extLst>
            <a:ext uri="{FF2B5EF4-FFF2-40B4-BE49-F238E27FC236}">
              <a16:creationId xmlns:a16="http://schemas.microsoft.com/office/drawing/2014/main" id="{79082DDE-6794-4BD9-832A-731BD2D7FD0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195FD74A-B697-47E6-8406-D21293031AB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2" name="CuadroTexto 1081">
          <a:extLst>
            <a:ext uri="{FF2B5EF4-FFF2-40B4-BE49-F238E27FC236}">
              <a16:creationId xmlns:a16="http://schemas.microsoft.com/office/drawing/2014/main" id="{3E3B594A-C191-4288-87CD-B8ACE4117C9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67A41073-7992-4667-90DC-B580D00B2F8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4" name="CuadroTexto 1083">
          <a:extLst>
            <a:ext uri="{FF2B5EF4-FFF2-40B4-BE49-F238E27FC236}">
              <a16:creationId xmlns:a16="http://schemas.microsoft.com/office/drawing/2014/main" id="{13C4A564-0199-4BAD-BF81-EE3219E5161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BB0D48E-9D97-43D1-A153-4885110DAE0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6" name="CuadroTexto 1085">
          <a:extLst>
            <a:ext uri="{FF2B5EF4-FFF2-40B4-BE49-F238E27FC236}">
              <a16:creationId xmlns:a16="http://schemas.microsoft.com/office/drawing/2014/main" id="{A21BBAEC-10FB-4FCD-BE1D-176B84AE7D6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9A72F1AA-89D7-4365-B9D8-B30DE53DA84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8" name="CuadroTexto 1087">
          <a:extLst>
            <a:ext uri="{FF2B5EF4-FFF2-40B4-BE49-F238E27FC236}">
              <a16:creationId xmlns:a16="http://schemas.microsoft.com/office/drawing/2014/main" id="{B47384A7-9A9C-446F-BDBD-A88F9BDCC7B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F6CF9ECF-B3DF-4C09-B7AF-E4443446B21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0" name="CuadroTexto 1089">
          <a:extLst>
            <a:ext uri="{FF2B5EF4-FFF2-40B4-BE49-F238E27FC236}">
              <a16:creationId xmlns:a16="http://schemas.microsoft.com/office/drawing/2014/main" id="{8C737811-A2B7-47E0-A4A6-B5ABFECB7FA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868CD9B1-543F-492C-861A-DF5C6ACCF0EE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2" name="CuadroTexto 1091">
          <a:extLst>
            <a:ext uri="{FF2B5EF4-FFF2-40B4-BE49-F238E27FC236}">
              <a16:creationId xmlns:a16="http://schemas.microsoft.com/office/drawing/2014/main" id="{54D38789-E226-4144-AC51-0F6D9356EAF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22DBA5DB-7181-4B7E-8199-8134F246F9C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4" name="CuadroTexto 1093">
          <a:extLst>
            <a:ext uri="{FF2B5EF4-FFF2-40B4-BE49-F238E27FC236}">
              <a16:creationId xmlns:a16="http://schemas.microsoft.com/office/drawing/2014/main" id="{135C8A83-BD57-4734-9686-5EF735C7299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116BD3D1-6B16-4C7F-A63D-2718180258B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6" name="CuadroTexto 1095">
          <a:extLst>
            <a:ext uri="{FF2B5EF4-FFF2-40B4-BE49-F238E27FC236}">
              <a16:creationId xmlns:a16="http://schemas.microsoft.com/office/drawing/2014/main" id="{1D483F8C-13DC-43ED-B92E-9F0507DD11B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E21F2931-D8AF-4EC0-A32F-E76E6C2EC5B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8" name="CuadroTexto 1097">
          <a:extLst>
            <a:ext uri="{FF2B5EF4-FFF2-40B4-BE49-F238E27FC236}">
              <a16:creationId xmlns:a16="http://schemas.microsoft.com/office/drawing/2014/main" id="{0E56CD7C-FBC9-445A-A25B-C85A45DCD95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7CAF6012-E724-41DA-9B86-46628EEA793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0" name="CuadroTexto 1099">
          <a:extLst>
            <a:ext uri="{FF2B5EF4-FFF2-40B4-BE49-F238E27FC236}">
              <a16:creationId xmlns:a16="http://schemas.microsoft.com/office/drawing/2014/main" id="{5E8C608A-43F9-40CD-B287-3C354F994FE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BFC1AFD8-777C-491D-88B9-22A5DB6A1C7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2" name="CuadroTexto 1101">
          <a:extLst>
            <a:ext uri="{FF2B5EF4-FFF2-40B4-BE49-F238E27FC236}">
              <a16:creationId xmlns:a16="http://schemas.microsoft.com/office/drawing/2014/main" id="{7225853C-80C8-4956-8335-8D7B199462F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0CBF980B-1CCF-48F9-8ED7-FDD50DD6A43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4" name="CuadroTexto 1103">
          <a:extLst>
            <a:ext uri="{FF2B5EF4-FFF2-40B4-BE49-F238E27FC236}">
              <a16:creationId xmlns:a16="http://schemas.microsoft.com/office/drawing/2014/main" id="{16EFEBDE-FD9D-4EA1-98B4-0BEEAB8DE2F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E91F7F17-4120-4681-A6AF-1418478B94F9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6" name="CuadroTexto 1105">
          <a:extLst>
            <a:ext uri="{FF2B5EF4-FFF2-40B4-BE49-F238E27FC236}">
              <a16:creationId xmlns:a16="http://schemas.microsoft.com/office/drawing/2014/main" id="{97BB9140-7FA2-4A3C-86E3-A968934FA47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E2EBBF45-E2BC-4197-A551-97AE367105C5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8" name="CuadroTexto 1107">
          <a:extLst>
            <a:ext uri="{FF2B5EF4-FFF2-40B4-BE49-F238E27FC236}">
              <a16:creationId xmlns:a16="http://schemas.microsoft.com/office/drawing/2014/main" id="{F22DD2AE-05C5-488C-87C3-D2F66563C52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378AFF9-3139-4FB8-90A9-7DF232DA40A3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0" name="CuadroTexto 1109">
          <a:extLst>
            <a:ext uri="{FF2B5EF4-FFF2-40B4-BE49-F238E27FC236}">
              <a16:creationId xmlns:a16="http://schemas.microsoft.com/office/drawing/2014/main" id="{F3695450-FC1E-4FF6-B00B-0B57DC742C4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8195848F-F993-450D-850D-CFA7DF40DF8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2" name="CuadroTexto 1111">
          <a:extLst>
            <a:ext uri="{FF2B5EF4-FFF2-40B4-BE49-F238E27FC236}">
              <a16:creationId xmlns:a16="http://schemas.microsoft.com/office/drawing/2014/main" id="{E17F4E04-6C02-4460-81B6-AA84C69BF437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538FB661-EAC6-493D-9D8F-C3BCBBC16A6D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4" name="CuadroTexto 1113">
          <a:extLst>
            <a:ext uri="{FF2B5EF4-FFF2-40B4-BE49-F238E27FC236}">
              <a16:creationId xmlns:a16="http://schemas.microsoft.com/office/drawing/2014/main" id="{746737B8-9125-46C9-A6AF-F684DA6D81F6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E23A58B3-6142-45B6-BE56-E4AEE2D285B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6" name="CuadroTexto 1115">
          <a:extLst>
            <a:ext uri="{FF2B5EF4-FFF2-40B4-BE49-F238E27FC236}">
              <a16:creationId xmlns:a16="http://schemas.microsoft.com/office/drawing/2014/main" id="{834A2F37-7EF7-49A6-96D7-4EA10FF36C8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F3186FD7-AFC7-40F9-953B-20C397011110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8" name="CuadroTexto 1117">
          <a:extLst>
            <a:ext uri="{FF2B5EF4-FFF2-40B4-BE49-F238E27FC236}">
              <a16:creationId xmlns:a16="http://schemas.microsoft.com/office/drawing/2014/main" id="{5A169D45-2F7A-480A-8AAF-162596897BB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A7E9F3E4-7E98-4E46-84AA-D072D9E6B4EA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2BD6CCDD-6EE6-40D8-9911-C6CBD53D099B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21" name="CuadroTexto 1120">
          <a:extLst>
            <a:ext uri="{FF2B5EF4-FFF2-40B4-BE49-F238E27FC236}">
              <a16:creationId xmlns:a16="http://schemas.microsoft.com/office/drawing/2014/main" id="{44291807-F19D-4562-82A2-DC8096BB99D2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060675BB-5BF6-4BDF-97F1-25C3DB7DE511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23" name="CuadroTexto 1122">
          <a:extLst>
            <a:ext uri="{FF2B5EF4-FFF2-40B4-BE49-F238E27FC236}">
              <a16:creationId xmlns:a16="http://schemas.microsoft.com/office/drawing/2014/main" id="{E0B099BA-21DF-42EB-9D2C-77CEF6E2EC4C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36</xdr:col>
      <xdr:colOff>506730</xdr:colOff>
      <xdr:row>118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47B30E03-019A-44F6-8704-F11F7EE65A3F}"/>
            </a:ext>
          </a:extLst>
        </xdr:cNvPr>
        <xdr:cNvSpPr txBox="1"/>
      </xdr:nvSpPr>
      <xdr:spPr>
        <a:xfrm>
          <a:off x="30339030" y="4124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5D37-1C4B-4905-A5DA-6E56362D94BF}">
  <sheetPr>
    <pageSetUpPr fitToPage="1"/>
  </sheetPr>
  <dimension ref="A1:EC1048574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H6" sqref="DH6"/>
    </sheetView>
  </sheetViews>
  <sheetFormatPr baseColWidth="10" defaultRowHeight="15" outlineLevelCol="1" x14ac:dyDescent="0.25"/>
  <cols>
    <col min="1" max="1" width="6.140625" customWidth="1"/>
    <col min="2" max="2" width="9.28515625" customWidth="1"/>
    <col min="3" max="3" width="17.140625" customWidth="1"/>
    <col min="4" max="4" width="23.7109375" style="1" customWidth="1"/>
    <col min="5" max="5" width="19.5703125" style="1" customWidth="1"/>
    <col min="6" max="6" width="15.7109375" style="1" customWidth="1"/>
    <col min="7" max="7" width="34.28515625" style="236" customWidth="1"/>
    <col min="8" max="16" width="11.5703125" customWidth="1"/>
    <col min="17" max="17" width="12.140625" customWidth="1"/>
    <col min="18" max="18" width="12.28515625" customWidth="1"/>
    <col min="19" max="29" width="11.5703125" customWidth="1"/>
    <col min="30" max="30" width="13.7109375" customWidth="1"/>
    <col min="31" max="31" width="11.28515625" style="1" hidden="1" customWidth="1"/>
    <col min="32" max="34" width="11.28515625" hidden="1" customWidth="1"/>
    <col min="35" max="35" width="11.28515625" style="128" hidden="1" customWidth="1"/>
    <col min="36" max="37" width="11.28515625" hidden="1" customWidth="1"/>
    <col min="38" max="38" width="15.5703125" hidden="1" customWidth="1"/>
    <col min="39" max="39" width="15" hidden="1" customWidth="1"/>
    <col min="40" max="111" width="15" hidden="1" customWidth="1" outlineLevel="1"/>
    <col min="112" max="112" width="15.7109375" customWidth="1" collapsed="1"/>
    <col min="113" max="118" width="15.7109375" customWidth="1"/>
    <col min="119" max="123" width="13.7109375" customWidth="1"/>
    <col min="124" max="124" width="14.42578125" bestFit="1" customWidth="1"/>
    <col min="125" max="125" width="13.7109375" customWidth="1"/>
    <col min="126" max="126" width="14.42578125" bestFit="1" customWidth="1"/>
    <col min="127" max="127" width="15.7109375" bestFit="1" customWidth="1"/>
    <col min="128" max="128" width="16.140625" customWidth="1"/>
    <col min="129" max="129" width="15.85546875" bestFit="1" customWidth="1"/>
    <col min="130" max="130" width="15.28515625" bestFit="1" customWidth="1"/>
    <col min="131" max="131" width="14.7109375" customWidth="1"/>
    <col min="132" max="132" width="11.5703125" customWidth="1"/>
    <col min="133" max="133" width="14" customWidth="1"/>
  </cols>
  <sheetData>
    <row r="1" spans="1:133" ht="15" customHeight="1" x14ac:dyDescent="0.25">
      <c r="A1" s="202"/>
      <c r="B1" s="203"/>
      <c r="C1" s="203"/>
      <c r="D1" s="203"/>
      <c r="E1" s="203"/>
      <c r="F1" s="203"/>
      <c r="G1" s="206" t="s">
        <v>0</v>
      </c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8"/>
    </row>
    <row r="2" spans="1:133" ht="15.75" customHeight="1" thickBot="1" x14ac:dyDescent="0.3">
      <c r="A2" s="204"/>
      <c r="B2" s="205"/>
      <c r="C2" s="205"/>
      <c r="D2" s="205"/>
      <c r="E2" s="205"/>
      <c r="F2" s="205"/>
      <c r="G2" s="209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1"/>
    </row>
    <row r="3" spans="1:133" ht="16.5" thickBot="1" x14ac:dyDescent="0.3">
      <c r="A3" s="204"/>
      <c r="B3" s="205"/>
      <c r="C3" s="205"/>
      <c r="D3" s="205"/>
      <c r="E3" s="205"/>
      <c r="F3" s="205"/>
      <c r="G3" s="212" t="s">
        <v>1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4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5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6"/>
    </row>
    <row r="4" spans="1:133" ht="15.75" thickBot="1" x14ac:dyDescent="0.3">
      <c r="A4" s="204"/>
      <c r="B4" s="205"/>
      <c r="C4" s="205"/>
      <c r="D4" s="205"/>
      <c r="E4" s="205"/>
      <c r="F4" s="205"/>
      <c r="G4" s="202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03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8"/>
    </row>
    <row r="5" spans="1:133" ht="15.75" thickBot="1" x14ac:dyDescent="0.3">
      <c r="A5" s="204"/>
      <c r="B5" s="205"/>
      <c r="C5" s="205"/>
      <c r="D5" s="205"/>
      <c r="E5" s="205"/>
      <c r="F5" s="205"/>
      <c r="G5" s="235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33" t="s">
        <v>2</v>
      </c>
      <c r="AE5" s="188"/>
      <c r="AF5" s="187"/>
      <c r="AG5" s="187"/>
      <c r="AH5" s="187"/>
      <c r="AI5" s="187"/>
      <c r="AJ5" s="187"/>
      <c r="AK5" s="187"/>
      <c r="AL5" s="2"/>
      <c r="AM5" s="133" t="s">
        <v>2</v>
      </c>
      <c r="AN5" s="135">
        <f t="shared" ref="AN5:BS5" si="0">SUBTOTAL(9,AN8:AN350)</f>
        <v>33677815.219999991</v>
      </c>
      <c r="AO5" s="136">
        <f t="shared" si="0"/>
        <v>0</v>
      </c>
      <c r="AP5" s="136">
        <f t="shared" si="0"/>
        <v>0</v>
      </c>
      <c r="AQ5" s="136">
        <f t="shared" si="0"/>
        <v>0</v>
      </c>
      <c r="AR5" s="136">
        <f t="shared" si="0"/>
        <v>0</v>
      </c>
      <c r="AS5" s="137">
        <f t="shared" si="0"/>
        <v>0</v>
      </c>
      <c r="AT5" s="189">
        <f t="shared" si="0"/>
        <v>0</v>
      </c>
      <c r="AU5" s="136">
        <f t="shared" si="0"/>
        <v>0</v>
      </c>
      <c r="AV5" s="136">
        <f t="shared" si="0"/>
        <v>0</v>
      </c>
      <c r="AW5" s="136">
        <f t="shared" si="0"/>
        <v>0</v>
      </c>
      <c r="AX5" s="136">
        <f t="shared" si="0"/>
        <v>0</v>
      </c>
      <c r="AY5" s="137">
        <f t="shared" si="0"/>
        <v>0</v>
      </c>
      <c r="AZ5" s="189">
        <f t="shared" si="0"/>
        <v>0</v>
      </c>
      <c r="BA5" s="136">
        <f t="shared" si="0"/>
        <v>0</v>
      </c>
      <c r="BB5" s="136">
        <f t="shared" si="0"/>
        <v>0</v>
      </c>
      <c r="BC5" s="136">
        <f t="shared" si="0"/>
        <v>0</v>
      </c>
      <c r="BD5" s="136">
        <f t="shared" si="0"/>
        <v>0</v>
      </c>
      <c r="BE5" s="137">
        <f t="shared" si="0"/>
        <v>0</v>
      </c>
      <c r="BF5" s="189">
        <f t="shared" si="0"/>
        <v>0</v>
      </c>
      <c r="BG5" s="136">
        <f t="shared" si="0"/>
        <v>0</v>
      </c>
      <c r="BH5" s="136">
        <f t="shared" si="0"/>
        <v>0</v>
      </c>
      <c r="BI5" s="136">
        <f t="shared" si="0"/>
        <v>0</v>
      </c>
      <c r="BJ5" s="136">
        <f t="shared" si="0"/>
        <v>0</v>
      </c>
      <c r="BK5" s="137">
        <f t="shared" si="0"/>
        <v>0</v>
      </c>
      <c r="BL5" s="189">
        <f t="shared" si="0"/>
        <v>0</v>
      </c>
      <c r="BM5" s="136">
        <f t="shared" si="0"/>
        <v>0</v>
      </c>
      <c r="BN5" s="136">
        <f t="shared" si="0"/>
        <v>0</v>
      </c>
      <c r="BO5" s="136">
        <f t="shared" si="0"/>
        <v>0</v>
      </c>
      <c r="BP5" s="136">
        <f t="shared" si="0"/>
        <v>0</v>
      </c>
      <c r="BQ5" s="137">
        <f t="shared" si="0"/>
        <v>0</v>
      </c>
      <c r="BR5" s="189">
        <f t="shared" si="0"/>
        <v>0</v>
      </c>
      <c r="BS5" s="136">
        <f t="shared" si="0"/>
        <v>0</v>
      </c>
      <c r="BT5" s="136">
        <f t="shared" ref="BT5:CY5" si="1">SUBTOTAL(9,BT8:BT350)</f>
        <v>0</v>
      </c>
      <c r="BU5" s="136">
        <f t="shared" si="1"/>
        <v>0</v>
      </c>
      <c r="BV5" s="136">
        <f t="shared" si="1"/>
        <v>0</v>
      </c>
      <c r="BW5" s="137">
        <f t="shared" si="1"/>
        <v>0</v>
      </c>
      <c r="BX5" s="189">
        <f t="shared" si="1"/>
        <v>0</v>
      </c>
      <c r="BY5" s="136">
        <f t="shared" si="1"/>
        <v>0</v>
      </c>
      <c r="BZ5" s="136">
        <f t="shared" si="1"/>
        <v>0</v>
      </c>
      <c r="CA5" s="136">
        <f t="shared" si="1"/>
        <v>0</v>
      </c>
      <c r="CB5" s="136">
        <f t="shared" si="1"/>
        <v>0</v>
      </c>
      <c r="CC5" s="137">
        <f t="shared" si="1"/>
        <v>0</v>
      </c>
      <c r="CD5" s="189">
        <f t="shared" si="1"/>
        <v>0</v>
      </c>
      <c r="CE5" s="136">
        <f t="shared" si="1"/>
        <v>0</v>
      </c>
      <c r="CF5" s="136">
        <f t="shared" si="1"/>
        <v>0</v>
      </c>
      <c r="CG5" s="136">
        <f t="shared" si="1"/>
        <v>0</v>
      </c>
      <c r="CH5" s="136">
        <f t="shared" si="1"/>
        <v>0</v>
      </c>
      <c r="CI5" s="137">
        <f t="shared" si="1"/>
        <v>0</v>
      </c>
      <c r="CJ5" s="189">
        <f t="shared" si="1"/>
        <v>0</v>
      </c>
      <c r="CK5" s="136">
        <f t="shared" si="1"/>
        <v>0</v>
      </c>
      <c r="CL5" s="136">
        <f t="shared" si="1"/>
        <v>0</v>
      </c>
      <c r="CM5" s="136">
        <f t="shared" si="1"/>
        <v>0</v>
      </c>
      <c r="CN5" s="136">
        <f t="shared" si="1"/>
        <v>0</v>
      </c>
      <c r="CO5" s="137">
        <f t="shared" si="1"/>
        <v>0</v>
      </c>
      <c r="CP5" s="189">
        <f t="shared" si="1"/>
        <v>0</v>
      </c>
      <c r="CQ5" s="136">
        <f t="shared" si="1"/>
        <v>0</v>
      </c>
      <c r="CR5" s="136">
        <f t="shared" si="1"/>
        <v>0</v>
      </c>
      <c r="CS5" s="136">
        <f t="shared" si="1"/>
        <v>0</v>
      </c>
      <c r="CT5" s="136">
        <f t="shared" si="1"/>
        <v>0</v>
      </c>
      <c r="CU5" s="137">
        <f t="shared" si="1"/>
        <v>0</v>
      </c>
      <c r="CV5" s="189">
        <f t="shared" si="1"/>
        <v>0</v>
      </c>
      <c r="CW5" s="136">
        <f t="shared" si="1"/>
        <v>0</v>
      </c>
      <c r="CX5" s="136">
        <f t="shared" si="1"/>
        <v>0</v>
      </c>
      <c r="CY5" s="136">
        <f t="shared" si="1"/>
        <v>0</v>
      </c>
      <c r="CZ5" s="136">
        <f t="shared" ref="CZ5:DK5" si="2">SUBTOTAL(9,CZ8:CZ350)</f>
        <v>0</v>
      </c>
      <c r="DA5" s="137">
        <f t="shared" si="2"/>
        <v>0</v>
      </c>
      <c r="DB5" s="189">
        <f t="shared" si="2"/>
        <v>0</v>
      </c>
      <c r="DC5" s="136">
        <f t="shared" si="2"/>
        <v>0</v>
      </c>
      <c r="DD5" s="136">
        <f t="shared" si="2"/>
        <v>0</v>
      </c>
      <c r="DE5" s="136">
        <f t="shared" si="2"/>
        <v>0</v>
      </c>
      <c r="DF5" s="136">
        <f t="shared" si="2"/>
        <v>0</v>
      </c>
      <c r="DG5" s="137">
        <f t="shared" si="2"/>
        <v>0</v>
      </c>
      <c r="DH5" s="135">
        <f t="shared" si="2"/>
        <v>33677815.219999991</v>
      </c>
      <c r="DI5" s="136">
        <f t="shared" si="2"/>
        <v>0</v>
      </c>
      <c r="DJ5" s="136">
        <f t="shared" si="2"/>
        <v>0</v>
      </c>
      <c r="DK5" s="136">
        <f t="shared" si="2"/>
        <v>0</v>
      </c>
      <c r="DL5" s="138">
        <f>+DK5/DH5</f>
        <v>0</v>
      </c>
      <c r="DM5" s="136">
        <f t="shared" ref="DM5:EA5" si="3">SUBTOTAL(9,DM8:DM350)</f>
        <v>33677815.219999991</v>
      </c>
      <c r="DN5" s="137">
        <f t="shared" si="3"/>
        <v>0</v>
      </c>
      <c r="DO5" s="135">
        <f t="shared" si="3"/>
        <v>1544376.5908333333</v>
      </c>
      <c r="DP5" s="136">
        <f t="shared" si="3"/>
        <v>1858843.3632575758</v>
      </c>
      <c r="DQ5" s="136">
        <f t="shared" si="3"/>
        <v>1798044.6965909088</v>
      </c>
      <c r="DR5" s="136">
        <f t="shared" si="3"/>
        <v>1775548.0499242421</v>
      </c>
      <c r="DS5" s="136">
        <f t="shared" si="3"/>
        <v>1759288.5499242421</v>
      </c>
      <c r="DT5" s="136">
        <f t="shared" si="3"/>
        <v>1953118.7765909089</v>
      </c>
      <c r="DU5" s="136">
        <f t="shared" si="3"/>
        <v>1560422.0432575755</v>
      </c>
      <c r="DV5" s="136">
        <f t="shared" si="3"/>
        <v>1524120.0365909087</v>
      </c>
      <c r="DW5" s="136">
        <f t="shared" si="3"/>
        <v>13623107.046590907</v>
      </c>
      <c r="DX5" s="136">
        <f t="shared" si="3"/>
        <v>1410899.7565909086</v>
      </c>
      <c r="DY5" s="136">
        <f t="shared" si="3"/>
        <v>1396786.5432575755</v>
      </c>
      <c r="DZ5" s="136">
        <f t="shared" si="3"/>
        <v>3554259.7665909086</v>
      </c>
      <c r="EA5" s="136">
        <f t="shared" si="3"/>
        <v>33758815.219999991</v>
      </c>
      <c r="EB5" s="186" t="str">
        <f>IF(EA5=DH5,("CORRECTO"),("REVISAR"))</f>
        <v>REVISAR</v>
      </c>
    </row>
    <row r="6" spans="1:133" ht="15.75" thickBot="1" x14ac:dyDescent="0.3">
      <c r="A6" s="3"/>
      <c r="B6" s="4"/>
      <c r="C6" s="219" t="s">
        <v>3</v>
      </c>
      <c r="D6" s="219"/>
      <c r="E6" s="219"/>
      <c r="F6" s="220" t="s">
        <v>4</v>
      </c>
      <c r="G6" s="221"/>
      <c r="H6" s="222" t="s">
        <v>5</v>
      </c>
      <c r="I6" s="223"/>
      <c r="J6" s="224"/>
      <c r="K6" s="229" t="s">
        <v>6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1"/>
      <c r="X6" s="225" t="s">
        <v>7</v>
      </c>
      <c r="Y6" s="225"/>
      <c r="Z6" s="225"/>
      <c r="AA6" s="225"/>
      <c r="AB6" s="225"/>
      <c r="AC6" s="225"/>
      <c r="AD6" s="225"/>
      <c r="AE6" s="199" t="s">
        <v>8</v>
      </c>
      <c r="AF6" s="199"/>
      <c r="AG6" s="200"/>
      <c r="AH6" s="199"/>
      <c r="AI6" s="199"/>
      <c r="AJ6" s="199"/>
      <c r="AK6" s="199"/>
      <c r="AL6" s="199"/>
      <c r="AM6" s="201"/>
      <c r="AN6" s="226" t="s">
        <v>47</v>
      </c>
      <c r="AO6" s="227"/>
      <c r="AP6" s="227"/>
      <c r="AQ6" s="227"/>
      <c r="AR6" s="227"/>
      <c r="AS6" s="228"/>
      <c r="AT6" s="227" t="s">
        <v>48</v>
      </c>
      <c r="AU6" s="227"/>
      <c r="AV6" s="227"/>
      <c r="AW6" s="227"/>
      <c r="AX6" s="227"/>
      <c r="AY6" s="228"/>
      <c r="AZ6" s="227" t="s">
        <v>49</v>
      </c>
      <c r="BA6" s="227"/>
      <c r="BB6" s="227"/>
      <c r="BC6" s="227"/>
      <c r="BD6" s="227"/>
      <c r="BE6" s="228"/>
      <c r="BF6" s="227" t="s">
        <v>50</v>
      </c>
      <c r="BG6" s="227"/>
      <c r="BH6" s="227"/>
      <c r="BI6" s="227"/>
      <c r="BJ6" s="227"/>
      <c r="BK6" s="228"/>
      <c r="BL6" s="227" t="s">
        <v>51</v>
      </c>
      <c r="BM6" s="227"/>
      <c r="BN6" s="227"/>
      <c r="BO6" s="227"/>
      <c r="BP6" s="227"/>
      <c r="BQ6" s="228"/>
      <c r="BR6" s="227" t="s">
        <v>52</v>
      </c>
      <c r="BS6" s="227"/>
      <c r="BT6" s="227"/>
      <c r="BU6" s="227"/>
      <c r="BV6" s="227"/>
      <c r="BW6" s="228"/>
      <c r="BX6" s="227" t="s">
        <v>53</v>
      </c>
      <c r="BY6" s="227"/>
      <c r="BZ6" s="227"/>
      <c r="CA6" s="227"/>
      <c r="CB6" s="227"/>
      <c r="CC6" s="228"/>
      <c r="CD6" s="227" t="s">
        <v>54</v>
      </c>
      <c r="CE6" s="227"/>
      <c r="CF6" s="227"/>
      <c r="CG6" s="227"/>
      <c r="CH6" s="227"/>
      <c r="CI6" s="228"/>
      <c r="CJ6" s="227" t="s">
        <v>55</v>
      </c>
      <c r="CK6" s="227"/>
      <c r="CL6" s="227"/>
      <c r="CM6" s="227"/>
      <c r="CN6" s="227"/>
      <c r="CO6" s="228"/>
      <c r="CP6" s="227" t="s">
        <v>56</v>
      </c>
      <c r="CQ6" s="227"/>
      <c r="CR6" s="227"/>
      <c r="CS6" s="227"/>
      <c r="CT6" s="227"/>
      <c r="CU6" s="228"/>
      <c r="CV6" s="227" t="s">
        <v>57</v>
      </c>
      <c r="CW6" s="227"/>
      <c r="CX6" s="227"/>
      <c r="CY6" s="227"/>
      <c r="CZ6" s="227"/>
      <c r="DA6" s="228"/>
      <c r="DB6" s="227" t="s">
        <v>58</v>
      </c>
      <c r="DC6" s="227"/>
      <c r="DD6" s="227"/>
      <c r="DE6" s="227"/>
      <c r="DF6" s="227"/>
      <c r="DG6" s="228"/>
      <c r="DH6" s="5"/>
      <c r="DI6" s="5"/>
      <c r="DJ6" s="5"/>
      <c r="DK6" s="5"/>
      <c r="DL6" s="5"/>
      <c r="DM6" s="5"/>
      <c r="DN6" s="5"/>
      <c r="DO6" s="176"/>
      <c r="DP6" s="177"/>
      <c r="DQ6" s="177"/>
      <c r="DR6" s="177"/>
      <c r="DS6" s="177"/>
      <c r="DT6" s="177"/>
      <c r="DU6" s="177"/>
      <c r="DV6" s="177"/>
      <c r="DW6" s="178"/>
      <c r="DX6" s="178"/>
      <c r="DY6" s="177"/>
      <c r="DZ6" s="177"/>
      <c r="EA6" s="177"/>
      <c r="EB6" s="183"/>
    </row>
    <row r="7" spans="1:133" ht="36.75" customHeight="1" thickBot="1" x14ac:dyDescent="0.3">
      <c r="A7" s="6" t="s">
        <v>9</v>
      </c>
      <c r="B7" s="7" t="s">
        <v>10</v>
      </c>
      <c r="C7" s="8" t="s">
        <v>11</v>
      </c>
      <c r="D7" s="9" t="s">
        <v>12</v>
      </c>
      <c r="E7" s="9" t="s">
        <v>13</v>
      </c>
      <c r="F7" s="10" t="s">
        <v>14</v>
      </c>
      <c r="G7" s="10" t="s">
        <v>15</v>
      </c>
      <c r="H7" s="11" t="s">
        <v>16</v>
      </c>
      <c r="I7" s="11" t="s">
        <v>17</v>
      </c>
      <c r="J7" s="12" t="s">
        <v>18</v>
      </c>
      <c r="K7" s="13" t="s">
        <v>19</v>
      </c>
      <c r="L7" s="14" t="s">
        <v>20</v>
      </c>
      <c r="M7" s="15" t="s">
        <v>21</v>
      </c>
      <c r="N7" s="15" t="s">
        <v>22</v>
      </c>
      <c r="O7" s="15" t="s">
        <v>23</v>
      </c>
      <c r="P7" s="15" t="s">
        <v>24</v>
      </c>
      <c r="Q7" s="15" t="s">
        <v>25</v>
      </c>
      <c r="R7" s="15" t="s">
        <v>26</v>
      </c>
      <c r="S7" s="15" t="s">
        <v>27</v>
      </c>
      <c r="T7" s="15" t="s">
        <v>28</v>
      </c>
      <c r="U7" s="16" t="s">
        <v>29</v>
      </c>
      <c r="V7" s="13" t="s">
        <v>30</v>
      </c>
      <c r="W7" s="13" t="s">
        <v>469</v>
      </c>
      <c r="X7" s="17" t="s">
        <v>31</v>
      </c>
      <c r="Y7" s="18" t="s">
        <v>32</v>
      </c>
      <c r="Z7" s="18" t="s">
        <v>33</v>
      </c>
      <c r="AA7" s="19" t="s">
        <v>34</v>
      </c>
      <c r="AB7" s="19" t="s">
        <v>35</v>
      </c>
      <c r="AC7" s="19" t="s">
        <v>36</v>
      </c>
      <c r="AD7" s="19" t="s">
        <v>37</v>
      </c>
      <c r="AE7" s="10" t="s">
        <v>38</v>
      </c>
      <c r="AF7" s="10" t="s">
        <v>39</v>
      </c>
      <c r="AG7" s="20" t="s">
        <v>40</v>
      </c>
      <c r="AH7" s="10" t="s">
        <v>41</v>
      </c>
      <c r="AI7" s="21" t="s">
        <v>42</v>
      </c>
      <c r="AJ7" s="10" t="s">
        <v>43</v>
      </c>
      <c r="AK7" s="10" t="s">
        <v>44</v>
      </c>
      <c r="AL7" s="10" t="s">
        <v>45</v>
      </c>
      <c r="AM7" s="134" t="s">
        <v>46</v>
      </c>
      <c r="AN7" s="190" t="s">
        <v>97</v>
      </c>
      <c r="AO7" s="191" t="s">
        <v>94</v>
      </c>
      <c r="AP7" s="191" t="s">
        <v>91</v>
      </c>
      <c r="AQ7" s="191" t="s">
        <v>92</v>
      </c>
      <c r="AR7" s="191" t="s">
        <v>93</v>
      </c>
      <c r="AS7" s="192" t="s">
        <v>95</v>
      </c>
      <c r="AT7" s="193" t="s">
        <v>96</v>
      </c>
      <c r="AU7" s="191" t="s">
        <v>98</v>
      </c>
      <c r="AV7" s="191" t="s">
        <v>99</v>
      </c>
      <c r="AW7" s="191" t="s">
        <v>100</v>
      </c>
      <c r="AX7" s="191" t="s">
        <v>101</v>
      </c>
      <c r="AY7" s="192" t="s">
        <v>102</v>
      </c>
      <c r="AZ7" s="193" t="s">
        <v>103</v>
      </c>
      <c r="BA7" s="191" t="s">
        <v>104</v>
      </c>
      <c r="BB7" s="191" t="s">
        <v>105</v>
      </c>
      <c r="BC7" s="191" t="s">
        <v>106</v>
      </c>
      <c r="BD7" s="191" t="s">
        <v>107</v>
      </c>
      <c r="BE7" s="192" t="s">
        <v>108</v>
      </c>
      <c r="BF7" s="193" t="s">
        <v>114</v>
      </c>
      <c r="BG7" s="191" t="s">
        <v>109</v>
      </c>
      <c r="BH7" s="191" t="s">
        <v>110</v>
      </c>
      <c r="BI7" s="191" t="s">
        <v>111</v>
      </c>
      <c r="BJ7" s="191" t="s">
        <v>112</v>
      </c>
      <c r="BK7" s="192" t="s">
        <v>113</v>
      </c>
      <c r="BL7" s="193" t="s">
        <v>115</v>
      </c>
      <c r="BM7" s="191" t="s">
        <v>116</v>
      </c>
      <c r="BN7" s="191" t="s">
        <v>117</v>
      </c>
      <c r="BO7" s="191" t="s">
        <v>118</v>
      </c>
      <c r="BP7" s="191" t="s">
        <v>119</v>
      </c>
      <c r="BQ7" s="192" t="s">
        <v>120</v>
      </c>
      <c r="BR7" s="193" t="s">
        <v>121</v>
      </c>
      <c r="BS7" s="191" t="s">
        <v>122</v>
      </c>
      <c r="BT7" s="191" t="s">
        <v>123</v>
      </c>
      <c r="BU7" s="191" t="s">
        <v>124</v>
      </c>
      <c r="BV7" s="191" t="s">
        <v>125</v>
      </c>
      <c r="BW7" s="192" t="s">
        <v>126</v>
      </c>
      <c r="BX7" s="193" t="s">
        <v>127</v>
      </c>
      <c r="BY7" s="191" t="s">
        <v>128</v>
      </c>
      <c r="BZ7" s="191" t="s">
        <v>129</v>
      </c>
      <c r="CA7" s="191" t="s">
        <v>130</v>
      </c>
      <c r="CB7" s="191" t="s">
        <v>131</v>
      </c>
      <c r="CC7" s="192" t="s">
        <v>132</v>
      </c>
      <c r="CD7" s="193" t="s">
        <v>133</v>
      </c>
      <c r="CE7" s="191" t="s">
        <v>134</v>
      </c>
      <c r="CF7" s="191" t="s">
        <v>135</v>
      </c>
      <c r="CG7" s="191" t="s">
        <v>136</v>
      </c>
      <c r="CH7" s="191" t="s">
        <v>137</v>
      </c>
      <c r="CI7" s="192" t="s">
        <v>138</v>
      </c>
      <c r="CJ7" s="193" t="s">
        <v>139</v>
      </c>
      <c r="CK7" s="191" t="s">
        <v>140</v>
      </c>
      <c r="CL7" s="191" t="s">
        <v>141</v>
      </c>
      <c r="CM7" s="191" t="s">
        <v>142</v>
      </c>
      <c r="CN7" s="191" t="s">
        <v>143</v>
      </c>
      <c r="CO7" s="192" t="s">
        <v>144</v>
      </c>
      <c r="CP7" s="193" t="s">
        <v>145</v>
      </c>
      <c r="CQ7" s="191" t="s">
        <v>146</v>
      </c>
      <c r="CR7" s="191" t="s">
        <v>147</v>
      </c>
      <c r="CS7" s="191" t="s">
        <v>148</v>
      </c>
      <c r="CT7" s="191" t="s">
        <v>149</v>
      </c>
      <c r="CU7" s="192" t="s">
        <v>150</v>
      </c>
      <c r="CV7" s="193" t="s">
        <v>151</v>
      </c>
      <c r="CW7" s="191" t="s">
        <v>152</v>
      </c>
      <c r="CX7" s="191" t="s">
        <v>153</v>
      </c>
      <c r="CY7" s="191" t="s">
        <v>154</v>
      </c>
      <c r="CZ7" s="191" t="s">
        <v>155</v>
      </c>
      <c r="DA7" s="192" t="s">
        <v>156</v>
      </c>
      <c r="DB7" s="193" t="s">
        <v>157</v>
      </c>
      <c r="DC7" s="191" t="s">
        <v>158</v>
      </c>
      <c r="DD7" s="191" t="s">
        <v>159</v>
      </c>
      <c r="DE7" s="191" t="s">
        <v>160</v>
      </c>
      <c r="DF7" s="191" t="s">
        <v>161</v>
      </c>
      <c r="DG7" s="194" t="s">
        <v>162</v>
      </c>
      <c r="DH7" s="148" t="s">
        <v>84</v>
      </c>
      <c r="DI7" s="149" t="s">
        <v>85</v>
      </c>
      <c r="DJ7" s="149" t="s">
        <v>86</v>
      </c>
      <c r="DK7" s="156" t="s">
        <v>87</v>
      </c>
      <c r="DL7" s="160" t="s">
        <v>88</v>
      </c>
      <c r="DM7" s="158" t="s">
        <v>89</v>
      </c>
      <c r="DN7" s="150" t="s">
        <v>90</v>
      </c>
      <c r="DO7" s="179" t="s">
        <v>47</v>
      </c>
      <c r="DP7" s="180" t="s">
        <v>48</v>
      </c>
      <c r="DQ7" s="180" t="s">
        <v>49</v>
      </c>
      <c r="DR7" s="180" t="s">
        <v>50</v>
      </c>
      <c r="DS7" s="180" t="s">
        <v>51</v>
      </c>
      <c r="DT7" s="180" t="s">
        <v>52</v>
      </c>
      <c r="DU7" s="180" t="s">
        <v>53</v>
      </c>
      <c r="DV7" s="180" t="s">
        <v>54</v>
      </c>
      <c r="DW7" s="180" t="s">
        <v>55</v>
      </c>
      <c r="DX7" s="180" t="s">
        <v>56</v>
      </c>
      <c r="DY7" s="180" t="s">
        <v>57</v>
      </c>
      <c r="DZ7" s="181" t="s">
        <v>58</v>
      </c>
      <c r="EA7" s="182" t="s">
        <v>59</v>
      </c>
      <c r="EB7" s="185" t="s">
        <v>60</v>
      </c>
      <c r="EC7" s="22" t="s">
        <v>61</v>
      </c>
    </row>
    <row r="8" spans="1:133" ht="20.45" customHeight="1" x14ac:dyDescent="0.25">
      <c r="A8" s="23">
        <v>1</v>
      </c>
      <c r="B8" s="23">
        <v>2026</v>
      </c>
      <c r="C8" s="24" t="s">
        <v>62</v>
      </c>
      <c r="D8" s="25" t="s">
        <v>356</v>
      </c>
      <c r="E8" s="26" t="s">
        <v>357</v>
      </c>
      <c r="F8" s="26" t="s">
        <v>563</v>
      </c>
      <c r="G8" s="27" t="s">
        <v>360</v>
      </c>
      <c r="H8" s="28" t="s">
        <v>419</v>
      </c>
      <c r="I8" s="29" t="s">
        <v>420</v>
      </c>
      <c r="J8" s="29" t="s">
        <v>421</v>
      </c>
      <c r="K8" s="30" t="s">
        <v>422</v>
      </c>
      <c r="L8" s="31">
        <v>1701</v>
      </c>
      <c r="M8" s="32" t="s">
        <v>63</v>
      </c>
      <c r="N8" s="33" t="s">
        <v>64</v>
      </c>
      <c r="O8" s="32" t="s">
        <v>65</v>
      </c>
      <c r="P8" s="32" t="s">
        <v>66</v>
      </c>
      <c r="Q8" s="32" t="s">
        <v>65</v>
      </c>
      <c r="R8" s="32" t="s">
        <v>66</v>
      </c>
      <c r="S8" s="32" t="s">
        <v>67</v>
      </c>
      <c r="T8" s="34" t="s">
        <v>68</v>
      </c>
      <c r="U8" s="32" t="s">
        <v>66</v>
      </c>
      <c r="V8" s="32">
        <v>99999999</v>
      </c>
      <c r="W8" s="30" t="s">
        <v>423</v>
      </c>
      <c r="X8" s="36" t="s">
        <v>67</v>
      </c>
      <c r="Y8" s="32" t="s">
        <v>424</v>
      </c>
      <c r="Z8" s="32" t="s">
        <v>424</v>
      </c>
      <c r="AA8" s="37" t="str">
        <f>+IFERROR(VLOOKUP(AB8,LISTAS!$C$2:$D$13,2,0)," ")</f>
        <v>GASTO DE PERSONAL CORRIENTE</v>
      </c>
      <c r="AB8" s="38" t="str">
        <f>+MID(AC8,1,2)</f>
        <v>51</v>
      </c>
      <c r="AC8" s="39">
        <v>510105</v>
      </c>
      <c r="AD8" s="40" t="str">
        <f>+IFERROR(VLOOKUP(AC8,LISTAS!$A$2:$B$207,2,0)," ")</f>
        <v>Remuneraciones Unificadas</v>
      </c>
      <c r="AE8" s="40" t="s">
        <v>429</v>
      </c>
      <c r="AF8" s="40"/>
      <c r="AG8" s="41"/>
      <c r="AH8" s="40"/>
      <c r="AI8" s="42"/>
      <c r="AJ8" s="40"/>
      <c r="AK8" s="40"/>
      <c r="AL8" s="40"/>
      <c r="AM8" s="25"/>
      <c r="AN8" s="43">
        <f>3179282.25-125000</f>
        <v>3054282.25</v>
      </c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139"/>
      <c r="DH8" s="151">
        <f>+AN8+AT8+AZ8+BF8+BL8+BR8+BX8+CD8+CJ8+CP8+CV8+DB8</f>
        <v>3054282.25</v>
      </c>
      <c r="DI8" s="43">
        <f>AP8+AV8+BB8+BH8+BN8+BT8+BZ8+CF8+CL8+CR8+CX8+DD8</f>
        <v>0</v>
      </c>
      <c r="DJ8" s="43">
        <f>AQ8+AW8+BC8+BI8+BO8+BU8+CA8+CG8+CM8+CS8+CY8+DE8</f>
        <v>0</v>
      </c>
      <c r="DK8" s="145">
        <f>AR8+AX8+BD8+BJ8+BP8+BV8+CB8+CH8+CN8+CT8+CZ8+DF8</f>
        <v>0</v>
      </c>
      <c r="DL8" s="161">
        <f>+DK8/DH8</f>
        <v>0</v>
      </c>
      <c r="DM8" s="147">
        <f>+DH8-DI8-DJ8</f>
        <v>3054282.25</v>
      </c>
      <c r="DN8" s="152">
        <f>AS8+AY8+BE8+BK8+BQ8+BW8+CC8+CI8+CO8+CU8+DA8+DG8</f>
        <v>0</v>
      </c>
      <c r="DO8" s="43">
        <v>254523.53</v>
      </c>
      <c r="DP8" s="43">
        <v>254523.51999999999</v>
      </c>
      <c r="DQ8" s="43">
        <v>254523.51999999999</v>
      </c>
      <c r="DR8" s="43">
        <v>254523.51999999999</v>
      </c>
      <c r="DS8" s="43">
        <v>254523.51999999999</v>
      </c>
      <c r="DT8" s="43">
        <v>254523.51999999999</v>
      </c>
      <c r="DU8" s="43">
        <v>254523.51999999999</v>
      </c>
      <c r="DV8" s="43">
        <v>254523.51999999999</v>
      </c>
      <c r="DW8" s="43">
        <v>254523.51999999999</v>
      </c>
      <c r="DX8" s="43">
        <v>254523.51999999999</v>
      </c>
      <c r="DY8" s="43">
        <v>254523.51999999999</v>
      </c>
      <c r="DZ8" s="43">
        <v>254523.51999999999</v>
      </c>
      <c r="EA8" s="44">
        <f>SUM(DO8:DZ8)</f>
        <v>3054282.25</v>
      </c>
      <c r="EB8" s="184" t="str">
        <f t="shared" ref="EB8:EB71" si="4">IF(EA8=DH8,("CORRECTO"),("REVISAR"))</f>
        <v>CORRECTO</v>
      </c>
      <c r="EC8" s="46"/>
    </row>
    <row r="9" spans="1:133" ht="20.45" customHeight="1" x14ac:dyDescent="0.25">
      <c r="A9" s="47">
        <v>2</v>
      </c>
      <c r="B9" s="23">
        <v>2026</v>
      </c>
      <c r="C9" s="34" t="s">
        <v>62</v>
      </c>
      <c r="D9" s="25" t="s">
        <v>356</v>
      </c>
      <c r="E9" s="26" t="s">
        <v>357</v>
      </c>
      <c r="F9" s="26" t="s">
        <v>564</v>
      </c>
      <c r="G9" s="27" t="s">
        <v>360</v>
      </c>
      <c r="H9" s="28" t="s">
        <v>419</v>
      </c>
      <c r="I9" s="29" t="s">
        <v>420</v>
      </c>
      <c r="J9" s="29" t="s">
        <v>421</v>
      </c>
      <c r="K9" s="30" t="s">
        <v>422</v>
      </c>
      <c r="L9" s="31">
        <v>1701</v>
      </c>
      <c r="M9" s="32" t="s">
        <v>63</v>
      </c>
      <c r="N9" s="33" t="s">
        <v>64</v>
      </c>
      <c r="O9" s="32" t="s">
        <v>65</v>
      </c>
      <c r="P9" s="32" t="s">
        <v>66</v>
      </c>
      <c r="Q9" s="32" t="s">
        <v>65</v>
      </c>
      <c r="R9" s="32" t="s">
        <v>66</v>
      </c>
      <c r="S9" s="32" t="s">
        <v>67</v>
      </c>
      <c r="T9" s="34" t="s">
        <v>68</v>
      </c>
      <c r="U9" s="32" t="s">
        <v>66</v>
      </c>
      <c r="V9" s="32">
        <v>99999999</v>
      </c>
      <c r="W9" s="30" t="s">
        <v>423</v>
      </c>
      <c r="X9" s="36" t="s">
        <v>67</v>
      </c>
      <c r="Y9" s="32" t="s">
        <v>424</v>
      </c>
      <c r="Z9" s="32" t="s">
        <v>424</v>
      </c>
      <c r="AA9" s="37" t="str">
        <f>+IFERROR(VLOOKUP(AB9,LISTAS!$C$2:$D$13,2,0)," ")</f>
        <v>GASTO DE PERSONAL CORRIENTE</v>
      </c>
      <c r="AB9" s="38" t="str">
        <f t="shared" ref="AB9:AB72" si="5">+MID(AC9,1,2)</f>
        <v>51</v>
      </c>
      <c r="AC9" s="39">
        <v>510106</v>
      </c>
      <c r="AD9" s="40" t="str">
        <f>+IFERROR(VLOOKUP(AC9,LISTAS!$A$2:$B$207,2,0)," ")</f>
        <v>Salarios Unificados</v>
      </c>
      <c r="AE9" s="40" t="s">
        <v>429</v>
      </c>
      <c r="AF9" s="25"/>
      <c r="AG9" s="48"/>
      <c r="AH9" s="25"/>
      <c r="AI9" s="42"/>
      <c r="AJ9" s="25"/>
      <c r="AK9" s="25"/>
      <c r="AL9" s="25"/>
      <c r="AM9" s="25"/>
      <c r="AN9" s="43">
        <v>183117</v>
      </c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51"/>
      <c r="DH9" s="151">
        <f t="shared" ref="DH9:DH72" si="6">+AN9+AT9+AZ9+BF9+BL9+BR9+BX9+CD9+CJ9+CP9+CV9+DB9</f>
        <v>183117</v>
      </c>
      <c r="DI9" s="43">
        <f t="shared" ref="DI9:DI72" si="7">AP9+AV9+BB9+BH9+BN9+BT9+BZ9+CF9+CL9+CR9+CX9+DD9</f>
        <v>0</v>
      </c>
      <c r="DJ9" s="43">
        <f t="shared" ref="DJ9:DJ72" si="8">AQ9+AW9+BC9+BI9+BO9+BU9+CA9+CG9+CM9+CS9+CY9+DE9</f>
        <v>0</v>
      </c>
      <c r="DK9" s="145">
        <f t="shared" ref="DK9:DK72" si="9">AR9+AX9+BD9+BJ9+BP9+BV9+CB9+CH9+CN9+CT9+CZ9+DF9</f>
        <v>0</v>
      </c>
      <c r="DL9" s="161">
        <f t="shared" ref="DL9:DL72" si="10">+DK9/DH9</f>
        <v>0</v>
      </c>
      <c r="DM9" s="147">
        <f t="shared" ref="DM9:DM72" si="11">+DH9-DI9-DJ9</f>
        <v>183117</v>
      </c>
      <c r="DN9" s="152">
        <f t="shared" ref="DN9:DN72" si="12">AS9+AY9+BE9+BK9+BQ9+BW9+CC9+CI9+CO9+CU9+DA9+DG9</f>
        <v>0</v>
      </c>
      <c r="DO9" s="43">
        <v>15259.75</v>
      </c>
      <c r="DP9" s="43">
        <v>15259.75</v>
      </c>
      <c r="DQ9" s="43">
        <v>15259.75</v>
      </c>
      <c r="DR9" s="43">
        <v>15259.75</v>
      </c>
      <c r="DS9" s="43">
        <v>15259.75</v>
      </c>
      <c r="DT9" s="43">
        <v>15259.75</v>
      </c>
      <c r="DU9" s="43">
        <v>15259.75</v>
      </c>
      <c r="DV9" s="43">
        <v>15259.75</v>
      </c>
      <c r="DW9" s="43">
        <v>15259.75</v>
      </c>
      <c r="DX9" s="43">
        <v>15259.75</v>
      </c>
      <c r="DY9" s="43">
        <v>15259.75</v>
      </c>
      <c r="DZ9" s="43">
        <v>15259.75</v>
      </c>
      <c r="EA9" s="44">
        <f t="shared" ref="EA9:EA27" si="13">SUM(DO9:DZ9)</f>
        <v>183117</v>
      </c>
      <c r="EB9" s="45" t="str">
        <f t="shared" si="4"/>
        <v>CORRECTO</v>
      </c>
      <c r="EC9" s="46"/>
    </row>
    <row r="10" spans="1:133" ht="20.45" customHeight="1" x14ac:dyDescent="0.25">
      <c r="A10" s="47">
        <v>3</v>
      </c>
      <c r="B10" s="23">
        <v>2026</v>
      </c>
      <c r="C10" s="34" t="s">
        <v>62</v>
      </c>
      <c r="D10" s="25" t="s">
        <v>356</v>
      </c>
      <c r="E10" s="26" t="s">
        <v>357</v>
      </c>
      <c r="F10" s="26" t="s">
        <v>565</v>
      </c>
      <c r="G10" s="27" t="s">
        <v>360</v>
      </c>
      <c r="H10" s="28" t="s">
        <v>419</v>
      </c>
      <c r="I10" s="29" t="s">
        <v>420</v>
      </c>
      <c r="J10" s="29" t="s">
        <v>421</v>
      </c>
      <c r="K10" s="30" t="s">
        <v>422</v>
      </c>
      <c r="L10" s="31">
        <v>1701</v>
      </c>
      <c r="M10" s="32" t="s">
        <v>63</v>
      </c>
      <c r="N10" s="33" t="s">
        <v>64</v>
      </c>
      <c r="O10" s="32" t="s">
        <v>65</v>
      </c>
      <c r="P10" s="32" t="s">
        <v>66</v>
      </c>
      <c r="Q10" s="32" t="s">
        <v>65</v>
      </c>
      <c r="R10" s="32" t="s">
        <v>66</v>
      </c>
      <c r="S10" s="32" t="s">
        <v>67</v>
      </c>
      <c r="T10" s="34" t="s">
        <v>68</v>
      </c>
      <c r="U10" s="32" t="s">
        <v>66</v>
      </c>
      <c r="V10" s="32">
        <v>99999999</v>
      </c>
      <c r="W10" s="30" t="s">
        <v>423</v>
      </c>
      <c r="X10" s="36" t="s">
        <v>67</v>
      </c>
      <c r="Y10" s="32" t="s">
        <v>424</v>
      </c>
      <c r="Z10" s="32" t="s">
        <v>424</v>
      </c>
      <c r="AA10" s="37" t="str">
        <f>+IFERROR(VLOOKUP(AB10,LISTAS!$C$2:$D$13,2,0)," ")</f>
        <v>GASTO DE PERSONAL CORRIENTE</v>
      </c>
      <c r="AB10" s="38" t="str">
        <f t="shared" si="5"/>
        <v>51</v>
      </c>
      <c r="AC10" s="39">
        <v>510203</v>
      </c>
      <c r="AD10" s="40" t="str">
        <f>+IFERROR(VLOOKUP(AC10,LISTAS!$A$2:$B$207,2,0)," ")</f>
        <v>Decimotercer Sueldo</v>
      </c>
      <c r="AE10" s="40" t="s">
        <v>429</v>
      </c>
      <c r="AF10" s="25"/>
      <c r="AG10" s="48"/>
      <c r="AH10" s="25"/>
      <c r="AI10" s="42"/>
      <c r="AJ10" s="25"/>
      <c r="AK10" s="25"/>
      <c r="AL10" s="25"/>
      <c r="AM10" s="25"/>
      <c r="AN10" s="43">
        <f>937748.85-70000</f>
        <v>867748.85</v>
      </c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51"/>
      <c r="DH10" s="151">
        <f t="shared" si="6"/>
        <v>867748.85</v>
      </c>
      <c r="DI10" s="43">
        <f t="shared" si="7"/>
        <v>0</v>
      </c>
      <c r="DJ10" s="43">
        <f t="shared" si="8"/>
        <v>0</v>
      </c>
      <c r="DK10" s="145">
        <f t="shared" si="9"/>
        <v>0</v>
      </c>
      <c r="DL10" s="161">
        <f t="shared" si="10"/>
        <v>0</v>
      </c>
      <c r="DM10" s="147">
        <f t="shared" si="11"/>
        <v>867748.85</v>
      </c>
      <c r="DN10" s="152">
        <f t="shared" si="12"/>
        <v>0</v>
      </c>
      <c r="DO10" s="43">
        <v>72312.45</v>
      </c>
      <c r="DP10" s="43">
        <v>72312.399999999994</v>
      </c>
      <c r="DQ10" s="43">
        <v>72312.399999999994</v>
      </c>
      <c r="DR10" s="43">
        <v>72312.399999999994</v>
      </c>
      <c r="DS10" s="43">
        <v>72312.399999999994</v>
      </c>
      <c r="DT10" s="43">
        <v>72312.399999999994</v>
      </c>
      <c r="DU10" s="43">
        <v>72312.399999999994</v>
      </c>
      <c r="DV10" s="43">
        <v>72312.399999999994</v>
      </c>
      <c r="DW10" s="43">
        <v>72312.399999999994</v>
      </c>
      <c r="DX10" s="43">
        <v>72312.399999999994</v>
      </c>
      <c r="DY10" s="43">
        <v>72312.399999999994</v>
      </c>
      <c r="DZ10" s="43">
        <v>72312.399999999994</v>
      </c>
      <c r="EA10" s="44">
        <f t="shared" si="13"/>
        <v>867748.85000000009</v>
      </c>
      <c r="EB10" s="45" t="str">
        <f t="shared" si="4"/>
        <v>CORRECTO</v>
      </c>
      <c r="EC10" s="46"/>
    </row>
    <row r="11" spans="1:133" ht="20.45" customHeight="1" x14ac:dyDescent="0.25">
      <c r="A11" s="23">
        <v>4</v>
      </c>
      <c r="B11" s="23">
        <v>2026</v>
      </c>
      <c r="C11" s="34" t="s">
        <v>62</v>
      </c>
      <c r="D11" s="25" t="s">
        <v>356</v>
      </c>
      <c r="E11" s="26" t="s">
        <v>357</v>
      </c>
      <c r="F11" s="26" t="s">
        <v>566</v>
      </c>
      <c r="G11" s="27" t="s">
        <v>360</v>
      </c>
      <c r="H11" s="28" t="s">
        <v>419</v>
      </c>
      <c r="I11" s="29" t="s">
        <v>420</v>
      </c>
      <c r="J11" s="29" t="s">
        <v>421</v>
      </c>
      <c r="K11" s="30" t="s">
        <v>422</v>
      </c>
      <c r="L11" s="31">
        <v>1701</v>
      </c>
      <c r="M11" s="32" t="s">
        <v>63</v>
      </c>
      <c r="N11" s="33" t="s">
        <v>64</v>
      </c>
      <c r="O11" s="32" t="s">
        <v>65</v>
      </c>
      <c r="P11" s="32" t="s">
        <v>66</v>
      </c>
      <c r="Q11" s="32" t="s">
        <v>65</v>
      </c>
      <c r="R11" s="32" t="s">
        <v>66</v>
      </c>
      <c r="S11" s="32" t="s">
        <v>67</v>
      </c>
      <c r="T11" s="34" t="s">
        <v>68</v>
      </c>
      <c r="U11" s="32" t="s">
        <v>66</v>
      </c>
      <c r="V11" s="32">
        <v>99999999</v>
      </c>
      <c r="W11" s="30" t="s">
        <v>423</v>
      </c>
      <c r="X11" s="36" t="s">
        <v>67</v>
      </c>
      <c r="Y11" s="32" t="s">
        <v>424</v>
      </c>
      <c r="Z11" s="32" t="s">
        <v>424</v>
      </c>
      <c r="AA11" s="37" t="str">
        <f>+IFERROR(VLOOKUP(AB11,LISTAS!$C$2:$D$13,2,0)," ")</f>
        <v>GASTO DE PERSONAL CORRIENTE</v>
      </c>
      <c r="AB11" s="38" t="str">
        <f t="shared" si="5"/>
        <v>51</v>
      </c>
      <c r="AC11" s="39">
        <v>510204</v>
      </c>
      <c r="AD11" s="40" t="str">
        <f>+IFERROR(VLOOKUP(AC11,LISTAS!$A$2:$B$207,2,0)," ")</f>
        <v>Decimocuarto Sueldo</v>
      </c>
      <c r="AE11" s="40" t="s">
        <v>429</v>
      </c>
      <c r="AF11" s="25"/>
      <c r="AG11" s="48"/>
      <c r="AH11" s="25"/>
      <c r="AI11" s="42"/>
      <c r="AJ11" s="25"/>
      <c r="AK11" s="25"/>
      <c r="AL11" s="25"/>
      <c r="AM11" s="25"/>
      <c r="AN11" s="43">
        <f>398269.67-40000</f>
        <v>358269.67</v>
      </c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51"/>
      <c r="DH11" s="151">
        <f t="shared" si="6"/>
        <v>358269.67</v>
      </c>
      <c r="DI11" s="43">
        <f t="shared" si="7"/>
        <v>0</v>
      </c>
      <c r="DJ11" s="43">
        <f t="shared" si="8"/>
        <v>0</v>
      </c>
      <c r="DK11" s="145">
        <f t="shared" si="9"/>
        <v>0</v>
      </c>
      <c r="DL11" s="161">
        <f t="shared" si="10"/>
        <v>0</v>
      </c>
      <c r="DM11" s="147">
        <f t="shared" si="11"/>
        <v>358269.67</v>
      </c>
      <c r="DN11" s="152">
        <f t="shared" si="12"/>
        <v>0</v>
      </c>
      <c r="DO11" s="43">
        <v>29855.8</v>
      </c>
      <c r="DP11" s="43">
        <v>29855.8</v>
      </c>
      <c r="DQ11" s="43">
        <v>29855.8</v>
      </c>
      <c r="DR11" s="43">
        <v>29855.8</v>
      </c>
      <c r="DS11" s="43">
        <v>29855.8</v>
      </c>
      <c r="DT11" s="43">
        <v>29855.81</v>
      </c>
      <c r="DU11" s="43">
        <v>29855.81</v>
      </c>
      <c r="DV11" s="43">
        <v>29855.81</v>
      </c>
      <c r="DW11" s="43">
        <v>29855.81</v>
      </c>
      <c r="DX11" s="43">
        <v>29855.81</v>
      </c>
      <c r="DY11" s="43">
        <v>29855.81</v>
      </c>
      <c r="DZ11" s="43">
        <v>29855.81</v>
      </c>
      <c r="EA11" s="44">
        <f t="shared" si="13"/>
        <v>358269.67</v>
      </c>
      <c r="EB11" s="45" t="str">
        <f t="shared" si="4"/>
        <v>CORRECTO</v>
      </c>
      <c r="EC11" s="46"/>
    </row>
    <row r="12" spans="1:133" ht="20.45" customHeight="1" x14ac:dyDescent="0.25">
      <c r="A12" s="47">
        <v>5</v>
      </c>
      <c r="B12" s="23">
        <v>2026</v>
      </c>
      <c r="C12" s="34" t="s">
        <v>62</v>
      </c>
      <c r="D12" s="26" t="s">
        <v>356</v>
      </c>
      <c r="E12" s="26" t="s">
        <v>357</v>
      </c>
      <c r="F12" s="26" t="s">
        <v>567</v>
      </c>
      <c r="G12" s="27" t="s">
        <v>360</v>
      </c>
      <c r="H12" s="28" t="s">
        <v>419</v>
      </c>
      <c r="I12" s="29" t="s">
        <v>420</v>
      </c>
      <c r="J12" s="29" t="s">
        <v>421</v>
      </c>
      <c r="K12" s="30" t="s">
        <v>422</v>
      </c>
      <c r="L12" s="31">
        <v>1701</v>
      </c>
      <c r="M12" s="32" t="s">
        <v>63</v>
      </c>
      <c r="N12" s="33" t="s">
        <v>64</v>
      </c>
      <c r="O12" s="32" t="s">
        <v>65</v>
      </c>
      <c r="P12" s="32" t="s">
        <v>66</v>
      </c>
      <c r="Q12" s="32" t="s">
        <v>65</v>
      </c>
      <c r="R12" s="32" t="s">
        <v>66</v>
      </c>
      <c r="S12" s="32" t="s">
        <v>67</v>
      </c>
      <c r="T12" s="34" t="s">
        <v>68</v>
      </c>
      <c r="U12" s="32" t="s">
        <v>66</v>
      </c>
      <c r="V12" s="32">
        <v>99999999</v>
      </c>
      <c r="W12" s="30" t="s">
        <v>423</v>
      </c>
      <c r="X12" s="36" t="s">
        <v>67</v>
      </c>
      <c r="Y12" s="32" t="s">
        <v>424</v>
      </c>
      <c r="Z12" s="32" t="s">
        <v>424</v>
      </c>
      <c r="AA12" s="37" t="str">
        <f>+IFERROR(VLOOKUP(AB12,LISTAS!$C$2:$D$13,2,0)," ")</f>
        <v>GASTO DE PERSONAL CORRIENTE</v>
      </c>
      <c r="AB12" s="38" t="str">
        <f t="shared" si="5"/>
        <v>51</v>
      </c>
      <c r="AC12" s="39">
        <v>510306</v>
      </c>
      <c r="AD12" s="40" t="str">
        <f>+IFERROR(VLOOKUP(AC12,LISTAS!$A$2:$B$207,2,0)," ")</f>
        <v>Alimentacion</v>
      </c>
      <c r="AE12" s="40" t="s">
        <v>429</v>
      </c>
      <c r="AF12" s="25"/>
      <c r="AG12" s="48"/>
      <c r="AH12" s="25"/>
      <c r="AI12" s="42"/>
      <c r="AJ12" s="25"/>
      <c r="AK12" s="25"/>
      <c r="AL12" s="25"/>
      <c r="AM12" s="25"/>
      <c r="AN12" s="43">
        <v>21815.27</v>
      </c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51"/>
      <c r="DH12" s="151">
        <f t="shared" si="6"/>
        <v>21815.27</v>
      </c>
      <c r="DI12" s="43">
        <f t="shared" si="7"/>
        <v>0</v>
      </c>
      <c r="DJ12" s="43">
        <f t="shared" si="8"/>
        <v>0</v>
      </c>
      <c r="DK12" s="145">
        <f t="shared" si="9"/>
        <v>0</v>
      </c>
      <c r="DL12" s="161">
        <f t="shared" si="10"/>
        <v>0</v>
      </c>
      <c r="DM12" s="147">
        <f t="shared" si="11"/>
        <v>21815.27</v>
      </c>
      <c r="DN12" s="152">
        <f t="shared" si="12"/>
        <v>0</v>
      </c>
      <c r="DO12" s="43">
        <v>1817.93</v>
      </c>
      <c r="DP12" s="43">
        <v>1817.94</v>
      </c>
      <c r="DQ12" s="43">
        <v>1817.94</v>
      </c>
      <c r="DR12" s="43">
        <v>1817.94</v>
      </c>
      <c r="DS12" s="43">
        <v>1817.94</v>
      </c>
      <c r="DT12" s="43">
        <v>1817.94</v>
      </c>
      <c r="DU12" s="43">
        <v>1817.94</v>
      </c>
      <c r="DV12" s="43">
        <v>1817.94</v>
      </c>
      <c r="DW12" s="43">
        <v>1817.94</v>
      </c>
      <c r="DX12" s="43">
        <v>1817.94</v>
      </c>
      <c r="DY12" s="43">
        <v>1817.94</v>
      </c>
      <c r="DZ12" s="43">
        <v>1817.94</v>
      </c>
      <c r="EA12" s="44">
        <f t="shared" si="13"/>
        <v>21815.27</v>
      </c>
      <c r="EB12" s="45" t="str">
        <f t="shared" si="4"/>
        <v>CORRECTO</v>
      </c>
      <c r="EC12" s="46"/>
    </row>
    <row r="13" spans="1:133" ht="20.45" customHeight="1" x14ac:dyDescent="0.25">
      <c r="A13" s="47">
        <v>6</v>
      </c>
      <c r="B13" s="23">
        <v>2026</v>
      </c>
      <c r="C13" s="34" t="s">
        <v>62</v>
      </c>
      <c r="D13" s="25" t="s">
        <v>356</v>
      </c>
      <c r="E13" s="26" t="s">
        <v>357</v>
      </c>
      <c r="F13" s="26" t="s">
        <v>568</v>
      </c>
      <c r="G13" s="27" t="s">
        <v>360</v>
      </c>
      <c r="H13" s="28" t="s">
        <v>419</v>
      </c>
      <c r="I13" s="29" t="s">
        <v>420</v>
      </c>
      <c r="J13" s="29" t="s">
        <v>421</v>
      </c>
      <c r="K13" s="30" t="s">
        <v>422</v>
      </c>
      <c r="L13" s="31">
        <v>1701</v>
      </c>
      <c r="M13" s="32" t="s">
        <v>63</v>
      </c>
      <c r="N13" s="33" t="s">
        <v>64</v>
      </c>
      <c r="O13" s="32" t="s">
        <v>65</v>
      </c>
      <c r="P13" s="32" t="s">
        <v>66</v>
      </c>
      <c r="Q13" s="32" t="s">
        <v>65</v>
      </c>
      <c r="R13" s="32" t="s">
        <v>66</v>
      </c>
      <c r="S13" s="32" t="s">
        <v>67</v>
      </c>
      <c r="T13" s="34" t="s">
        <v>68</v>
      </c>
      <c r="U13" s="32" t="s">
        <v>66</v>
      </c>
      <c r="V13" s="32">
        <v>99999999</v>
      </c>
      <c r="W13" s="30" t="s">
        <v>423</v>
      </c>
      <c r="X13" s="36" t="s">
        <v>67</v>
      </c>
      <c r="Y13" s="32" t="s">
        <v>424</v>
      </c>
      <c r="Z13" s="32" t="s">
        <v>424</v>
      </c>
      <c r="AA13" s="37" t="str">
        <f>+IFERROR(VLOOKUP(AB13,LISTAS!$C$2:$D$13,2,0)," ")</f>
        <v>GASTO DE PERSONAL CORRIENTE</v>
      </c>
      <c r="AB13" s="38" t="str">
        <f t="shared" si="5"/>
        <v>51</v>
      </c>
      <c r="AC13" s="39">
        <v>510509</v>
      </c>
      <c r="AD13" s="40" t="str">
        <f>+IFERROR(VLOOKUP(AC13,LISTAS!$A$2:$B$207,2,0)," ")</f>
        <v>Horas Extraordinarias y Suplementarias</v>
      </c>
      <c r="AE13" s="40" t="s">
        <v>429</v>
      </c>
      <c r="AF13" s="25"/>
      <c r="AG13" s="48"/>
      <c r="AH13" s="25"/>
      <c r="AI13" s="42"/>
      <c r="AJ13" s="25"/>
      <c r="AK13" s="25"/>
      <c r="AL13" s="25"/>
      <c r="AM13" s="25"/>
      <c r="AN13" s="43">
        <f>55372.99-10000</f>
        <v>45372.99</v>
      </c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51"/>
      <c r="DH13" s="151">
        <f t="shared" si="6"/>
        <v>45372.99</v>
      </c>
      <c r="DI13" s="43">
        <f t="shared" si="7"/>
        <v>0</v>
      </c>
      <c r="DJ13" s="43">
        <f t="shared" si="8"/>
        <v>0</v>
      </c>
      <c r="DK13" s="145">
        <f t="shared" si="9"/>
        <v>0</v>
      </c>
      <c r="DL13" s="161">
        <f t="shared" si="10"/>
        <v>0</v>
      </c>
      <c r="DM13" s="147">
        <f t="shared" si="11"/>
        <v>45372.99</v>
      </c>
      <c r="DN13" s="152">
        <f t="shared" si="12"/>
        <v>0</v>
      </c>
      <c r="DO13" s="43">
        <v>3781.11</v>
      </c>
      <c r="DP13" s="43">
        <v>3781.08</v>
      </c>
      <c r="DQ13" s="43">
        <v>3781.08</v>
      </c>
      <c r="DR13" s="43">
        <v>3781.08</v>
      </c>
      <c r="DS13" s="43">
        <v>3781.08</v>
      </c>
      <c r="DT13" s="43">
        <v>3781.08</v>
      </c>
      <c r="DU13" s="43">
        <v>3781.08</v>
      </c>
      <c r="DV13" s="43">
        <v>3781.08</v>
      </c>
      <c r="DW13" s="43">
        <v>3781.08</v>
      </c>
      <c r="DX13" s="43">
        <v>3781.08</v>
      </c>
      <c r="DY13" s="43">
        <v>3781.08</v>
      </c>
      <c r="DZ13" s="43">
        <v>3781.08</v>
      </c>
      <c r="EA13" s="44">
        <f t="shared" si="13"/>
        <v>45372.990000000013</v>
      </c>
      <c r="EB13" s="45" t="str">
        <f t="shared" si="4"/>
        <v>CORRECTO</v>
      </c>
      <c r="EC13" s="46"/>
    </row>
    <row r="14" spans="1:133" ht="20.45" customHeight="1" x14ac:dyDescent="0.25">
      <c r="A14" s="23">
        <v>7</v>
      </c>
      <c r="B14" s="23">
        <v>2026</v>
      </c>
      <c r="C14" s="34" t="s">
        <v>62</v>
      </c>
      <c r="D14" s="25" t="s">
        <v>356</v>
      </c>
      <c r="E14" s="26" t="s">
        <v>357</v>
      </c>
      <c r="F14" s="26" t="s">
        <v>569</v>
      </c>
      <c r="G14" s="27" t="s">
        <v>360</v>
      </c>
      <c r="H14" s="28" t="s">
        <v>419</v>
      </c>
      <c r="I14" s="29" t="s">
        <v>420</v>
      </c>
      <c r="J14" s="29" t="s">
        <v>421</v>
      </c>
      <c r="K14" s="30" t="s">
        <v>422</v>
      </c>
      <c r="L14" s="31">
        <v>1701</v>
      </c>
      <c r="M14" s="32" t="s">
        <v>63</v>
      </c>
      <c r="N14" s="33" t="s">
        <v>64</v>
      </c>
      <c r="O14" s="32" t="s">
        <v>65</v>
      </c>
      <c r="P14" s="32" t="s">
        <v>66</v>
      </c>
      <c r="Q14" s="32" t="s">
        <v>65</v>
      </c>
      <c r="R14" s="32" t="s">
        <v>66</v>
      </c>
      <c r="S14" s="32" t="s">
        <v>67</v>
      </c>
      <c r="T14" s="34" t="s">
        <v>68</v>
      </c>
      <c r="U14" s="32" t="s">
        <v>66</v>
      </c>
      <c r="V14" s="32">
        <v>99999999</v>
      </c>
      <c r="W14" s="30" t="s">
        <v>423</v>
      </c>
      <c r="X14" s="36" t="s">
        <v>67</v>
      </c>
      <c r="Y14" s="32" t="s">
        <v>424</v>
      </c>
      <c r="Z14" s="32" t="s">
        <v>424</v>
      </c>
      <c r="AA14" s="37" t="str">
        <f>+IFERROR(VLOOKUP(AB14,LISTAS!$C$2:$D$13,2,0)," ")</f>
        <v>GASTO DE PERSONAL CORRIENTE</v>
      </c>
      <c r="AB14" s="38" t="str">
        <f t="shared" si="5"/>
        <v>51</v>
      </c>
      <c r="AC14" s="39">
        <v>510510</v>
      </c>
      <c r="AD14" s="40" t="str">
        <f>+IFERROR(VLOOKUP(AC14,LISTAS!$A$2:$B$207,2,0)," ")</f>
        <v>Servicios Personales por Contrato</v>
      </c>
      <c r="AE14" s="40" t="s">
        <v>429</v>
      </c>
      <c r="AF14" s="40"/>
      <c r="AG14" s="41"/>
      <c r="AH14" s="25"/>
      <c r="AI14" s="42"/>
      <c r="AJ14" s="40"/>
      <c r="AK14" s="40"/>
      <c r="AL14" s="40"/>
      <c r="AM14" s="25"/>
      <c r="AN14" s="43">
        <f>7945005.17-155000</f>
        <v>7790005.1699999999</v>
      </c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51"/>
      <c r="DH14" s="151">
        <f t="shared" si="6"/>
        <v>7790005.1699999999</v>
      </c>
      <c r="DI14" s="43">
        <f t="shared" si="7"/>
        <v>0</v>
      </c>
      <c r="DJ14" s="43">
        <f t="shared" si="8"/>
        <v>0</v>
      </c>
      <c r="DK14" s="145">
        <f t="shared" si="9"/>
        <v>0</v>
      </c>
      <c r="DL14" s="161">
        <f t="shared" si="10"/>
        <v>0</v>
      </c>
      <c r="DM14" s="147">
        <f t="shared" si="11"/>
        <v>7790005.1699999999</v>
      </c>
      <c r="DN14" s="152">
        <f t="shared" si="12"/>
        <v>0</v>
      </c>
      <c r="DO14" s="43">
        <v>649167.06999999995</v>
      </c>
      <c r="DP14" s="43">
        <v>649167.1</v>
      </c>
      <c r="DQ14" s="43">
        <v>649167.1</v>
      </c>
      <c r="DR14" s="43">
        <v>649167.1</v>
      </c>
      <c r="DS14" s="43">
        <v>649167.1</v>
      </c>
      <c r="DT14" s="43">
        <v>649167.1</v>
      </c>
      <c r="DU14" s="43">
        <v>649167.1</v>
      </c>
      <c r="DV14" s="43">
        <v>649167.1</v>
      </c>
      <c r="DW14" s="43">
        <v>649167.1</v>
      </c>
      <c r="DX14" s="43">
        <v>649167.1</v>
      </c>
      <c r="DY14" s="43">
        <v>649167.1</v>
      </c>
      <c r="DZ14" s="43">
        <v>649167.1</v>
      </c>
      <c r="EA14" s="44">
        <f t="shared" si="13"/>
        <v>7790005.1699999981</v>
      </c>
      <c r="EB14" s="45" t="str">
        <f t="shared" si="4"/>
        <v>CORRECTO</v>
      </c>
      <c r="EC14" s="46"/>
    </row>
    <row r="15" spans="1:133" ht="20.45" customHeight="1" x14ac:dyDescent="0.25">
      <c r="A15" s="47">
        <v>8</v>
      </c>
      <c r="B15" s="23">
        <v>2026</v>
      </c>
      <c r="C15" s="34" t="s">
        <v>62</v>
      </c>
      <c r="D15" s="25" t="s">
        <v>356</v>
      </c>
      <c r="E15" s="26" t="s">
        <v>357</v>
      </c>
      <c r="F15" s="26" t="s">
        <v>570</v>
      </c>
      <c r="G15" s="27" t="s">
        <v>360</v>
      </c>
      <c r="H15" s="28" t="s">
        <v>419</v>
      </c>
      <c r="I15" s="29" t="s">
        <v>420</v>
      </c>
      <c r="J15" s="29" t="s">
        <v>421</v>
      </c>
      <c r="K15" s="30" t="s">
        <v>422</v>
      </c>
      <c r="L15" s="31">
        <v>1701</v>
      </c>
      <c r="M15" s="32" t="s">
        <v>63</v>
      </c>
      <c r="N15" s="33" t="s">
        <v>64</v>
      </c>
      <c r="O15" s="32" t="s">
        <v>65</v>
      </c>
      <c r="P15" s="32" t="s">
        <v>66</v>
      </c>
      <c r="Q15" s="32" t="s">
        <v>65</v>
      </c>
      <c r="R15" s="32" t="s">
        <v>66</v>
      </c>
      <c r="S15" s="32" t="s">
        <v>67</v>
      </c>
      <c r="T15" s="34" t="s">
        <v>68</v>
      </c>
      <c r="U15" s="32" t="s">
        <v>66</v>
      </c>
      <c r="V15" s="32">
        <v>99999999</v>
      </c>
      <c r="W15" s="30" t="s">
        <v>423</v>
      </c>
      <c r="X15" s="36" t="s">
        <v>67</v>
      </c>
      <c r="Y15" s="32" t="s">
        <v>424</v>
      </c>
      <c r="Z15" s="32" t="s">
        <v>424</v>
      </c>
      <c r="AA15" s="37" t="str">
        <f>+IFERROR(VLOOKUP(AB15,LISTAS!$C$2:$D$13,2,0)," ")</f>
        <v>GASTO DE PERSONAL CORRIENTE</v>
      </c>
      <c r="AB15" s="38" t="str">
        <f t="shared" si="5"/>
        <v>51</v>
      </c>
      <c r="AC15" s="39">
        <v>510512</v>
      </c>
      <c r="AD15" s="40" t="str">
        <f>+IFERROR(VLOOKUP(AC15,LISTAS!$A$2:$B$207,2,0)," ")</f>
        <v>Subrogacion</v>
      </c>
      <c r="AE15" s="40" t="s">
        <v>429</v>
      </c>
      <c r="AF15" s="40"/>
      <c r="AG15" s="41"/>
      <c r="AH15" s="25"/>
      <c r="AI15" s="41"/>
      <c r="AJ15" s="40"/>
      <c r="AK15" s="40"/>
      <c r="AL15" s="40"/>
      <c r="AM15" s="25"/>
      <c r="AN15" s="43">
        <f>49705.57-10000</f>
        <v>39705.57</v>
      </c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51"/>
      <c r="DH15" s="151">
        <f t="shared" si="6"/>
        <v>39705.57</v>
      </c>
      <c r="DI15" s="43">
        <f t="shared" si="7"/>
        <v>0</v>
      </c>
      <c r="DJ15" s="43">
        <f t="shared" si="8"/>
        <v>0</v>
      </c>
      <c r="DK15" s="145">
        <f t="shared" si="9"/>
        <v>0</v>
      </c>
      <c r="DL15" s="161">
        <f t="shared" si="10"/>
        <v>0</v>
      </c>
      <c r="DM15" s="147">
        <f t="shared" si="11"/>
        <v>39705.57</v>
      </c>
      <c r="DN15" s="152">
        <f t="shared" si="12"/>
        <v>0</v>
      </c>
      <c r="DO15" s="43">
        <v>3308.77</v>
      </c>
      <c r="DP15" s="43">
        <v>3308.8</v>
      </c>
      <c r="DQ15" s="43">
        <v>3308.8</v>
      </c>
      <c r="DR15" s="43">
        <v>3308.8</v>
      </c>
      <c r="DS15" s="43">
        <v>3308.8</v>
      </c>
      <c r="DT15" s="43">
        <v>3308.8</v>
      </c>
      <c r="DU15" s="43">
        <v>3308.8</v>
      </c>
      <c r="DV15" s="43">
        <v>3308.8</v>
      </c>
      <c r="DW15" s="43">
        <v>3308.8</v>
      </c>
      <c r="DX15" s="43">
        <v>3308.8</v>
      </c>
      <c r="DY15" s="43">
        <v>3308.8</v>
      </c>
      <c r="DZ15" s="43">
        <v>3308.8</v>
      </c>
      <c r="EA15" s="44">
        <f t="shared" si="13"/>
        <v>39705.57</v>
      </c>
      <c r="EB15" s="45" t="str">
        <f t="shared" si="4"/>
        <v>CORRECTO</v>
      </c>
      <c r="EC15" s="46"/>
    </row>
    <row r="16" spans="1:133" ht="20.45" customHeight="1" x14ac:dyDescent="0.25">
      <c r="A16" s="47">
        <v>9</v>
      </c>
      <c r="B16" s="23">
        <v>2026</v>
      </c>
      <c r="C16" s="34" t="s">
        <v>62</v>
      </c>
      <c r="D16" s="25" t="s">
        <v>356</v>
      </c>
      <c r="E16" s="26" t="s">
        <v>357</v>
      </c>
      <c r="F16" s="26" t="s">
        <v>571</v>
      </c>
      <c r="G16" s="27" t="s">
        <v>360</v>
      </c>
      <c r="H16" s="28" t="s">
        <v>419</v>
      </c>
      <c r="I16" s="29" t="s">
        <v>420</v>
      </c>
      <c r="J16" s="29" t="s">
        <v>421</v>
      </c>
      <c r="K16" s="30" t="s">
        <v>422</v>
      </c>
      <c r="L16" s="31">
        <v>1701</v>
      </c>
      <c r="M16" s="32" t="s">
        <v>63</v>
      </c>
      <c r="N16" s="33" t="s">
        <v>64</v>
      </c>
      <c r="O16" s="32" t="s">
        <v>65</v>
      </c>
      <c r="P16" s="32" t="s">
        <v>66</v>
      </c>
      <c r="Q16" s="32" t="s">
        <v>65</v>
      </c>
      <c r="R16" s="32" t="s">
        <v>66</v>
      </c>
      <c r="S16" s="32" t="s">
        <v>67</v>
      </c>
      <c r="T16" s="34" t="s">
        <v>68</v>
      </c>
      <c r="U16" s="32" t="s">
        <v>66</v>
      </c>
      <c r="V16" s="32">
        <v>99999999</v>
      </c>
      <c r="W16" s="30" t="s">
        <v>423</v>
      </c>
      <c r="X16" s="36" t="s">
        <v>67</v>
      </c>
      <c r="Y16" s="32" t="s">
        <v>424</v>
      </c>
      <c r="Z16" s="32" t="s">
        <v>424</v>
      </c>
      <c r="AA16" s="37" t="str">
        <f>+IFERROR(VLOOKUP(AB16,LISTAS!$C$2:$D$13,2,0)," ")</f>
        <v>GASTO DE PERSONAL CORRIENTE</v>
      </c>
      <c r="AB16" s="38" t="str">
        <f t="shared" si="5"/>
        <v>51</v>
      </c>
      <c r="AC16" s="39">
        <v>510513</v>
      </c>
      <c r="AD16" s="40" t="str">
        <f>+IFERROR(VLOOKUP(AC16,LISTAS!$A$2:$B$207,2,0)," ")</f>
        <v>Encargos</v>
      </c>
      <c r="AE16" s="40" t="s">
        <v>429</v>
      </c>
      <c r="AF16" s="40"/>
      <c r="AG16" s="41"/>
      <c r="AH16" s="25"/>
      <c r="AI16" s="41"/>
      <c r="AJ16" s="40"/>
      <c r="AK16" s="40"/>
      <c r="AL16" s="40"/>
      <c r="AM16" s="25"/>
      <c r="AN16" s="43">
        <f>71644.31-18000</f>
        <v>53644.31</v>
      </c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51"/>
      <c r="DH16" s="151">
        <f t="shared" si="6"/>
        <v>53644.31</v>
      </c>
      <c r="DI16" s="43">
        <f t="shared" si="7"/>
        <v>0</v>
      </c>
      <c r="DJ16" s="43">
        <f t="shared" si="8"/>
        <v>0</v>
      </c>
      <c r="DK16" s="145">
        <f t="shared" si="9"/>
        <v>0</v>
      </c>
      <c r="DL16" s="161">
        <f t="shared" si="10"/>
        <v>0</v>
      </c>
      <c r="DM16" s="147">
        <f t="shared" si="11"/>
        <v>53644.31</v>
      </c>
      <c r="DN16" s="152">
        <f t="shared" si="12"/>
        <v>0</v>
      </c>
      <c r="DO16" s="43">
        <v>4470.3500000000004</v>
      </c>
      <c r="DP16" s="43">
        <v>4470.3599999999997</v>
      </c>
      <c r="DQ16" s="43">
        <v>4470.3599999999997</v>
      </c>
      <c r="DR16" s="43">
        <v>4470.3599999999997</v>
      </c>
      <c r="DS16" s="43">
        <v>4470.3599999999997</v>
      </c>
      <c r="DT16" s="43">
        <v>4470.3599999999997</v>
      </c>
      <c r="DU16" s="43">
        <v>4470.3599999999997</v>
      </c>
      <c r="DV16" s="43">
        <v>4470.3599999999997</v>
      </c>
      <c r="DW16" s="43">
        <v>4470.3599999999997</v>
      </c>
      <c r="DX16" s="43">
        <v>4470.3599999999997</v>
      </c>
      <c r="DY16" s="43">
        <v>4470.3599999999997</v>
      </c>
      <c r="DZ16" s="43">
        <v>4470.3599999999997</v>
      </c>
      <c r="EA16" s="44">
        <f t="shared" si="13"/>
        <v>53644.310000000005</v>
      </c>
      <c r="EB16" s="45" t="str">
        <f t="shared" si="4"/>
        <v>CORRECTO</v>
      </c>
      <c r="EC16" s="46"/>
    </row>
    <row r="17" spans="1:133" ht="20.45" customHeight="1" x14ac:dyDescent="0.25">
      <c r="A17" s="23">
        <v>10</v>
      </c>
      <c r="B17" s="23">
        <v>2026</v>
      </c>
      <c r="C17" s="34" t="s">
        <v>62</v>
      </c>
      <c r="D17" s="25" t="s">
        <v>356</v>
      </c>
      <c r="E17" s="26" t="s">
        <v>357</v>
      </c>
      <c r="F17" s="26" t="s">
        <v>572</v>
      </c>
      <c r="G17" s="27" t="s">
        <v>360</v>
      </c>
      <c r="H17" s="28" t="s">
        <v>419</v>
      </c>
      <c r="I17" s="29" t="s">
        <v>420</v>
      </c>
      <c r="J17" s="29" t="s">
        <v>421</v>
      </c>
      <c r="K17" s="30" t="s">
        <v>422</v>
      </c>
      <c r="L17" s="31">
        <v>1701</v>
      </c>
      <c r="M17" s="32" t="s">
        <v>63</v>
      </c>
      <c r="N17" s="33" t="s">
        <v>64</v>
      </c>
      <c r="O17" s="32" t="s">
        <v>65</v>
      </c>
      <c r="P17" s="32" t="s">
        <v>66</v>
      </c>
      <c r="Q17" s="32" t="s">
        <v>65</v>
      </c>
      <c r="R17" s="32" t="s">
        <v>66</v>
      </c>
      <c r="S17" s="32" t="s">
        <v>67</v>
      </c>
      <c r="T17" s="34" t="s">
        <v>68</v>
      </c>
      <c r="U17" s="32" t="s">
        <v>66</v>
      </c>
      <c r="V17" s="32">
        <v>99999999</v>
      </c>
      <c r="W17" s="30" t="s">
        <v>423</v>
      </c>
      <c r="X17" s="36" t="s">
        <v>67</v>
      </c>
      <c r="Y17" s="32" t="s">
        <v>424</v>
      </c>
      <c r="Z17" s="32" t="s">
        <v>424</v>
      </c>
      <c r="AA17" s="37" t="str">
        <f>+IFERROR(VLOOKUP(AB17,LISTAS!$C$2:$D$13,2,0)," ")</f>
        <v>GASTO DE PERSONAL CORRIENTE</v>
      </c>
      <c r="AB17" s="38" t="str">
        <f t="shared" si="5"/>
        <v>51</v>
      </c>
      <c r="AC17" s="39">
        <v>510517</v>
      </c>
      <c r="AD17" s="40" t="str">
        <f>+IFERROR(VLOOKUP(AC17,LISTAS!$A$2:$B$207,2,0)," ")</f>
        <v>Servicios Personales por Contrato de Profesionales de la Salud</v>
      </c>
      <c r="AE17" s="40" t="s">
        <v>429</v>
      </c>
      <c r="AF17" s="25"/>
      <c r="AG17" s="48"/>
      <c r="AH17" s="25"/>
      <c r="AI17" s="42"/>
      <c r="AJ17" s="25"/>
      <c r="AK17" s="25"/>
      <c r="AL17" s="25"/>
      <c r="AM17" s="25"/>
      <c r="AN17" s="43">
        <v>20112</v>
      </c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51"/>
      <c r="DH17" s="151">
        <f t="shared" si="6"/>
        <v>20112</v>
      </c>
      <c r="DI17" s="43">
        <f t="shared" si="7"/>
        <v>0</v>
      </c>
      <c r="DJ17" s="43">
        <f t="shared" si="8"/>
        <v>0</v>
      </c>
      <c r="DK17" s="145">
        <f t="shared" si="9"/>
        <v>0</v>
      </c>
      <c r="DL17" s="161">
        <f t="shared" si="10"/>
        <v>0</v>
      </c>
      <c r="DM17" s="147">
        <f t="shared" si="11"/>
        <v>20112</v>
      </c>
      <c r="DN17" s="152">
        <f t="shared" si="12"/>
        <v>0</v>
      </c>
      <c r="DO17" s="43">
        <v>1676</v>
      </c>
      <c r="DP17" s="43">
        <v>1676</v>
      </c>
      <c r="DQ17" s="43">
        <v>1676</v>
      </c>
      <c r="DR17" s="43">
        <v>1676</v>
      </c>
      <c r="DS17" s="43">
        <v>1676</v>
      </c>
      <c r="DT17" s="43">
        <v>1676</v>
      </c>
      <c r="DU17" s="43">
        <v>1676</v>
      </c>
      <c r="DV17" s="43">
        <v>1676</v>
      </c>
      <c r="DW17" s="43">
        <v>1676</v>
      </c>
      <c r="DX17" s="43">
        <v>1676</v>
      </c>
      <c r="DY17" s="43">
        <v>1676</v>
      </c>
      <c r="DZ17" s="43">
        <v>1676</v>
      </c>
      <c r="EA17" s="44">
        <f t="shared" si="13"/>
        <v>20112</v>
      </c>
      <c r="EB17" s="45" t="str">
        <f t="shared" si="4"/>
        <v>CORRECTO</v>
      </c>
      <c r="EC17" s="46"/>
    </row>
    <row r="18" spans="1:133" ht="20.45" customHeight="1" x14ac:dyDescent="0.25">
      <c r="A18" s="47">
        <v>11</v>
      </c>
      <c r="B18" s="23">
        <v>2026</v>
      </c>
      <c r="C18" s="34" t="s">
        <v>62</v>
      </c>
      <c r="D18" s="25" t="s">
        <v>356</v>
      </c>
      <c r="E18" s="25" t="s">
        <v>357</v>
      </c>
      <c r="F18" s="26" t="s">
        <v>573</v>
      </c>
      <c r="G18" s="27" t="s">
        <v>360</v>
      </c>
      <c r="H18" s="28" t="s">
        <v>419</v>
      </c>
      <c r="I18" s="29" t="s">
        <v>420</v>
      </c>
      <c r="J18" s="29" t="s">
        <v>421</v>
      </c>
      <c r="K18" s="30" t="s">
        <v>422</v>
      </c>
      <c r="L18" s="31">
        <v>1701</v>
      </c>
      <c r="M18" s="32" t="s">
        <v>63</v>
      </c>
      <c r="N18" s="33" t="s">
        <v>64</v>
      </c>
      <c r="O18" s="32" t="s">
        <v>65</v>
      </c>
      <c r="P18" s="32" t="s">
        <v>66</v>
      </c>
      <c r="Q18" s="32" t="s">
        <v>65</v>
      </c>
      <c r="R18" s="32" t="s">
        <v>66</v>
      </c>
      <c r="S18" s="32" t="s">
        <v>67</v>
      </c>
      <c r="T18" s="34" t="s">
        <v>68</v>
      </c>
      <c r="U18" s="32" t="s">
        <v>66</v>
      </c>
      <c r="V18" s="32">
        <v>99999999</v>
      </c>
      <c r="W18" s="30" t="s">
        <v>423</v>
      </c>
      <c r="X18" s="36" t="s">
        <v>67</v>
      </c>
      <c r="Y18" s="32" t="s">
        <v>424</v>
      </c>
      <c r="Z18" s="32" t="s">
        <v>424</v>
      </c>
      <c r="AA18" s="37" t="str">
        <f>+IFERROR(VLOOKUP(AB18,LISTAS!$C$2:$D$13,2,0)," ")</f>
        <v>GASTO DE PERSONAL CORRIENTE</v>
      </c>
      <c r="AB18" s="38" t="str">
        <f t="shared" si="5"/>
        <v>51</v>
      </c>
      <c r="AC18" s="39">
        <v>510601</v>
      </c>
      <c r="AD18" s="40" t="str">
        <f>+IFERROR(VLOOKUP(AC18,LISTAS!$A$2:$B$207,2,0)," ")</f>
        <v>Aporte Patronal</v>
      </c>
      <c r="AE18" s="40" t="s">
        <v>429</v>
      </c>
      <c r="AF18" s="40"/>
      <c r="AG18" s="40"/>
      <c r="AH18" s="40"/>
      <c r="AI18" s="52"/>
      <c r="AJ18" s="40"/>
      <c r="AK18" s="40"/>
      <c r="AL18" s="40"/>
      <c r="AM18" s="25"/>
      <c r="AN18" s="43">
        <f>1104850-105000</f>
        <v>999850</v>
      </c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51"/>
      <c r="DH18" s="151">
        <f t="shared" si="6"/>
        <v>999850</v>
      </c>
      <c r="DI18" s="43">
        <f t="shared" si="7"/>
        <v>0</v>
      </c>
      <c r="DJ18" s="43">
        <f t="shared" si="8"/>
        <v>0</v>
      </c>
      <c r="DK18" s="145">
        <f t="shared" si="9"/>
        <v>0</v>
      </c>
      <c r="DL18" s="161">
        <f t="shared" si="10"/>
        <v>0</v>
      </c>
      <c r="DM18" s="147">
        <f t="shared" si="11"/>
        <v>999850</v>
      </c>
      <c r="DN18" s="152">
        <f t="shared" si="12"/>
        <v>0</v>
      </c>
      <c r="DO18" s="43">
        <v>83320.87</v>
      </c>
      <c r="DP18" s="43">
        <v>83320.83</v>
      </c>
      <c r="DQ18" s="43">
        <v>83320.83</v>
      </c>
      <c r="DR18" s="43">
        <v>83320.83</v>
      </c>
      <c r="DS18" s="43">
        <v>83320.83</v>
      </c>
      <c r="DT18" s="43">
        <v>83320.83</v>
      </c>
      <c r="DU18" s="43">
        <v>83320.83</v>
      </c>
      <c r="DV18" s="43">
        <v>83320.83</v>
      </c>
      <c r="DW18" s="43">
        <v>83320.83</v>
      </c>
      <c r="DX18" s="43">
        <v>83320.83</v>
      </c>
      <c r="DY18" s="43">
        <v>83320.83</v>
      </c>
      <c r="DZ18" s="43">
        <v>83320.83</v>
      </c>
      <c r="EA18" s="44">
        <f t="shared" si="13"/>
        <v>999849.99999999988</v>
      </c>
      <c r="EB18" s="45" t="str">
        <f t="shared" si="4"/>
        <v>CORRECTO</v>
      </c>
      <c r="EC18" s="46"/>
    </row>
    <row r="19" spans="1:133" ht="20.45" customHeight="1" x14ac:dyDescent="0.25">
      <c r="A19" s="47">
        <v>12</v>
      </c>
      <c r="B19" s="23">
        <v>2026</v>
      </c>
      <c r="C19" s="34" t="s">
        <v>62</v>
      </c>
      <c r="D19" s="25" t="s">
        <v>356</v>
      </c>
      <c r="E19" s="25" t="s">
        <v>357</v>
      </c>
      <c r="F19" s="26" t="s">
        <v>574</v>
      </c>
      <c r="G19" s="27" t="s">
        <v>360</v>
      </c>
      <c r="H19" s="28" t="s">
        <v>419</v>
      </c>
      <c r="I19" s="29" t="s">
        <v>420</v>
      </c>
      <c r="J19" s="29" t="s">
        <v>421</v>
      </c>
      <c r="K19" s="30" t="s">
        <v>422</v>
      </c>
      <c r="L19" s="31">
        <v>1701</v>
      </c>
      <c r="M19" s="32" t="s">
        <v>63</v>
      </c>
      <c r="N19" s="33" t="s">
        <v>64</v>
      </c>
      <c r="O19" s="32" t="s">
        <v>65</v>
      </c>
      <c r="P19" s="32" t="s">
        <v>66</v>
      </c>
      <c r="Q19" s="32" t="s">
        <v>65</v>
      </c>
      <c r="R19" s="32" t="s">
        <v>66</v>
      </c>
      <c r="S19" s="32" t="s">
        <v>67</v>
      </c>
      <c r="T19" s="34" t="s">
        <v>68</v>
      </c>
      <c r="U19" s="32" t="s">
        <v>66</v>
      </c>
      <c r="V19" s="32">
        <v>99999999</v>
      </c>
      <c r="W19" s="30" t="s">
        <v>423</v>
      </c>
      <c r="X19" s="36" t="s">
        <v>67</v>
      </c>
      <c r="Y19" s="32" t="s">
        <v>424</v>
      </c>
      <c r="Z19" s="32" t="s">
        <v>424</v>
      </c>
      <c r="AA19" s="37" t="str">
        <f>+IFERROR(VLOOKUP(AB19,LISTAS!$C$2:$D$13,2,0)," ")</f>
        <v>GASTO DE PERSONAL CORRIENTE</v>
      </c>
      <c r="AB19" s="38" t="str">
        <f t="shared" si="5"/>
        <v>51</v>
      </c>
      <c r="AC19" s="39">
        <v>510602</v>
      </c>
      <c r="AD19" s="40" t="str">
        <f>+IFERROR(VLOOKUP(AC19,LISTAS!$A$2:$B$207,2,0)," ")</f>
        <v>Fondo de Reserva</v>
      </c>
      <c r="AE19" s="40" t="s">
        <v>429</v>
      </c>
      <c r="AF19" s="40"/>
      <c r="AG19" s="40"/>
      <c r="AH19" s="40"/>
      <c r="AI19" s="52"/>
      <c r="AJ19" s="40"/>
      <c r="AK19" s="40"/>
      <c r="AL19" s="40"/>
      <c r="AM19" s="25"/>
      <c r="AN19" s="43">
        <f>709243.92-85000</f>
        <v>624243.92000000004</v>
      </c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51"/>
      <c r="DH19" s="151">
        <f t="shared" si="6"/>
        <v>624243.92000000004</v>
      </c>
      <c r="DI19" s="43">
        <f t="shared" si="7"/>
        <v>0</v>
      </c>
      <c r="DJ19" s="43">
        <f t="shared" si="8"/>
        <v>0</v>
      </c>
      <c r="DK19" s="145">
        <f t="shared" si="9"/>
        <v>0</v>
      </c>
      <c r="DL19" s="161">
        <f t="shared" si="10"/>
        <v>0</v>
      </c>
      <c r="DM19" s="147">
        <f t="shared" si="11"/>
        <v>624243.92000000004</v>
      </c>
      <c r="DN19" s="152">
        <f t="shared" si="12"/>
        <v>0</v>
      </c>
      <c r="DO19" s="43">
        <v>52020.3</v>
      </c>
      <c r="DP19" s="43">
        <v>52020.32</v>
      </c>
      <c r="DQ19" s="43">
        <v>52020.33</v>
      </c>
      <c r="DR19" s="43">
        <v>52020.33</v>
      </c>
      <c r="DS19" s="43">
        <v>52020.33</v>
      </c>
      <c r="DT19" s="43">
        <v>52020.33</v>
      </c>
      <c r="DU19" s="43">
        <v>52020.33</v>
      </c>
      <c r="DV19" s="43">
        <v>52020.33</v>
      </c>
      <c r="DW19" s="43">
        <v>52020.33</v>
      </c>
      <c r="DX19" s="43">
        <v>52020.33</v>
      </c>
      <c r="DY19" s="43">
        <v>52020.33</v>
      </c>
      <c r="DZ19" s="43">
        <v>52020.33</v>
      </c>
      <c r="EA19" s="44">
        <f t="shared" si="13"/>
        <v>624243.92000000004</v>
      </c>
      <c r="EB19" s="45" t="str">
        <f t="shared" si="4"/>
        <v>CORRECTO</v>
      </c>
      <c r="EC19" s="46"/>
    </row>
    <row r="20" spans="1:133" ht="19.899999999999999" customHeight="1" x14ac:dyDescent="0.25">
      <c r="A20" s="23">
        <v>13</v>
      </c>
      <c r="B20" s="23">
        <v>2026</v>
      </c>
      <c r="C20" s="34" t="s">
        <v>62</v>
      </c>
      <c r="D20" s="25" t="s">
        <v>356</v>
      </c>
      <c r="E20" s="25" t="s">
        <v>357</v>
      </c>
      <c r="F20" s="26" t="s">
        <v>575</v>
      </c>
      <c r="G20" s="27" t="s">
        <v>360</v>
      </c>
      <c r="H20" s="28" t="s">
        <v>419</v>
      </c>
      <c r="I20" s="29" t="s">
        <v>420</v>
      </c>
      <c r="J20" s="29" t="s">
        <v>421</v>
      </c>
      <c r="K20" s="30" t="s">
        <v>422</v>
      </c>
      <c r="L20" s="31">
        <v>1701</v>
      </c>
      <c r="M20" s="53" t="s">
        <v>63</v>
      </c>
      <c r="N20" s="54" t="s">
        <v>64</v>
      </c>
      <c r="O20" s="53" t="s">
        <v>65</v>
      </c>
      <c r="P20" s="53" t="s">
        <v>66</v>
      </c>
      <c r="Q20" s="53" t="s">
        <v>65</v>
      </c>
      <c r="R20" s="53" t="s">
        <v>66</v>
      </c>
      <c r="S20" s="53" t="s">
        <v>67</v>
      </c>
      <c r="T20" s="55" t="s">
        <v>68</v>
      </c>
      <c r="U20" s="32" t="s">
        <v>66</v>
      </c>
      <c r="V20" s="32">
        <v>99999999</v>
      </c>
      <c r="W20" s="30" t="s">
        <v>423</v>
      </c>
      <c r="X20" s="36" t="s">
        <v>67</v>
      </c>
      <c r="Y20" s="32" t="s">
        <v>424</v>
      </c>
      <c r="Z20" s="32" t="s">
        <v>424</v>
      </c>
      <c r="AA20" s="37" t="str">
        <f>+IFERROR(VLOOKUP(AB20,LISTAS!$C$2:$D$13,2,0)," ")</f>
        <v>GASTO DE PERSONAL CORRIENTE</v>
      </c>
      <c r="AB20" s="38" t="str">
        <f t="shared" si="5"/>
        <v>51</v>
      </c>
      <c r="AC20" s="39">
        <v>510707</v>
      </c>
      <c r="AD20" s="40" t="str">
        <f>+IFERROR(VLOOKUP(AC20,LISTAS!$A$2:$B$207,2,0)," ")</f>
        <v>Compensación por Vacaciones no Gozadas por Cesación de Funciones</v>
      </c>
      <c r="AE20" s="40" t="s">
        <v>429</v>
      </c>
      <c r="AF20" s="40"/>
      <c r="AG20" s="40"/>
      <c r="AH20" s="40"/>
      <c r="AI20" s="52"/>
      <c r="AJ20" s="40"/>
      <c r="AK20" s="40"/>
      <c r="AL20" s="40"/>
      <c r="AM20" s="25"/>
      <c r="AN20" s="43">
        <f>135732.03-45000-5952.02</f>
        <v>84780.01</v>
      </c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51"/>
      <c r="DH20" s="151">
        <f t="shared" si="6"/>
        <v>84780.01</v>
      </c>
      <c r="DI20" s="43">
        <f t="shared" si="7"/>
        <v>0</v>
      </c>
      <c r="DJ20" s="43">
        <f t="shared" si="8"/>
        <v>0</v>
      </c>
      <c r="DK20" s="145">
        <f t="shared" si="9"/>
        <v>0</v>
      </c>
      <c r="DL20" s="161">
        <f t="shared" si="10"/>
        <v>0</v>
      </c>
      <c r="DM20" s="147">
        <f t="shared" si="11"/>
        <v>84780.01</v>
      </c>
      <c r="DN20" s="152">
        <f t="shared" si="12"/>
        <v>0</v>
      </c>
      <c r="DO20" s="43">
        <v>7065.01</v>
      </c>
      <c r="DP20" s="43">
        <v>7065</v>
      </c>
      <c r="DQ20" s="43">
        <v>7065</v>
      </c>
      <c r="DR20" s="43">
        <v>7065</v>
      </c>
      <c r="DS20" s="43">
        <v>7065</v>
      </c>
      <c r="DT20" s="43">
        <v>7065</v>
      </c>
      <c r="DU20" s="43">
        <v>7065</v>
      </c>
      <c r="DV20" s="43">
        <v>7065</v>
      </c>
      <c r="DW20" s="43">
        <v>7065</v>
      </c>
      <c r="DX20" s="43">
        <v>7065</v>
      </c>
      <c r="DY20" s="43">
        <v>7065</v>
      </c>
      <c r="DZ20" s="43">
        <v>7065</v>
      </c>
      <c r="EA20" s="57">
        <f t="shared" si="13"/>
        <v>84780.010000000009</v>
      </c>
      <c r="EB20" s="45" t="str">
        <f t="shared" si="4"/>
        <v>CORRECTO</v>
      </c>
      <c r="EC20" s="46"/>
    </row>
    <row r="21" spans="1:133" ht="19.899999999999999" customHeight="1" x14ac:dyDescent="0.25">
      <c r="A21" s="47">
        <v>14</v>
      </c>
      <c r="B21" s="23">
        <v>2026</v>
      </c>
      <c r="C21" s="34" t="s">
        <v>62</v>
      </c>
      <c r="D21" s="58" t="s">
        <v>356</v>
      </c>
      <c r="E21" s="59" t="s">
        <v>358</v>
      </c>
      <c r="F21" s="26" t="s">
        <v>583</v>
      </c>
      <c r="G21" s="49" t="s">
        <v>361</v>
      </c>
      <c r="H21" s="28" t="s">
        <v>419</v>
      </c>
      <c r="I21" s="29" t="s">
        <v>420</v>
      </c>
      <c r="J21" s="29" t="s">
        <v>421</v>
      </c>
      <c r="K21" s="30" t="s">
        <v>422</v>
      </c>
      <c r="L21" s="31">
        <v>1701</v>
      </c>
      <c r="M21" s="32" t="s">
        <v>63</v>
      </c>
      <c r="N21" s="33" t="s">
        <v>64</v>
      </c>
      <c r="O21" s="32" t="s">
        <v>65</v>
      </c>
      <c r="P21" s="32" t="s">
        <v>66</v>
      </c>
      <c r="Q21" s="32" t="s">
        <v>65</v>
      </c>
      <c r="R21" s="32" t="s">
        <v>66</v>
      </c>
      <c r="S21" s="32" t="s">
        <v>67</v>
      </c>
      <c r="T21" s="34" t="s">
        <v>68</v>
      </c>
      <c r="U21" s="32" t="s">
        <v>66</v>
      </c>
      <c r="V21" s="32">
        <v>99999999</v>
      </c>
      <c r="W21" s="30" t="s">
        <v>423</v>
      </c>
      <c r="X21" s="56" t="s">
        <v>67</v>
      </c>
      <c r="Y21" s="32" t="s">
        <v>424</v>
      </c>
      <c r="Z21" s="32" t="s">
        <v>424</v>
      </c>
      <c r="AA21" s="37" t="str">
        <f>+IFERROR(VLOOKUP(AB21,LISTAS!$C$2:$D$13,2,0)," ")</f>
        <v>BIENES Y SERVICIOS DE CONSUMO</v>
      </c>
      <c r="AB21" s="38" t="str">
        <f t="shared" si="5"/>
        <v>53</v>
      </c>
      <c r="AC21" s="58">
        <v>530402</v>
      </c>
      <c r="AD21" s="40" t="str">
        <f>+IFERROR(VLOOKUP(AC21,LISTAS!$A$2:$B$207,2,0)," ")</f>
        <v>Edificios- Locales- Residencias y Cableado Estructurado (Instalacion - Mantenimiento y Reparacion)</v>
      </c>
      <c r="AE21" s="58" t="s">
        <v>430</v>
      </c>
      <c r="AF21" s="58" t="s">
        <v>429</v>
      </c>
      <c r="AG21" s="60">
        <v>10</v>
      </c>
      <c r="AH21" s="64" t="s">
        <v>431</v>
      </c>
      <c r="AI21" s="61">
        <v>900</v>
      </c>
      <c r="AJ21" s="58" t="s">
        <v>432</v>
      </c>
      <c r="AK21" s="58" t="s">
        <v>49</v>
      </c>
      <c r="AL21" s="58" t="s">
        <v>433</v>
      </c>
      <c r="AM21" s="58" t="s">
        <v>434</v>
      </c>
      <c r="AN21" s="62">
        <v>9000</v>
      </c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140"/>
      <c r="DH21" s="151">
        <f t="shared" si="6"/>
        <v>9000</v>
      </c>
      <c r="DI21" s="43">
        <f t="shared" si="7"/>
        <v>0</v>
      </c>
      <c r="DJ21" s="43">
        <f t="shared" si="8"/>
        <v>0</v>
      </c>
      <c r="DK21" s="145">
        <f t="shared" si="9"/>
        <v>0</v>
      </c>
      <c r="DL21" s="161">
        <f t="shared" si="10"/>
        <v>0</v>
      </c>
      <c r="DM21" s="147">
        <f t="shared" si="11"/>
        <v>9000</v>
      </c>
      <c r="DN21" s="152">
        <f t="shared" si="12"/>
        <v>0</v>
      </c>
      <c r="DO21" s="43">
        <v>0</v>
      </c>
      <c r="DP21" s="43">
        <v>0</v>
      </c>
      <c r="DQ21" s="43">
        <v>900</v>
      </c>
      <c r="DR21" s="43">
        <v>900</v>
      </c>
      <c r="DS21" s="43">
        <v>900</v>
      </c>
      <c r="DT21" s="43">
        <v>900</v>
      </c>
      <c r="DU21" s="43">
        <v>900</v>
      </c>
      <c r="DV21" s="43">
        <v>900</v>
      </c>
      <c r="DW21" s="43">
        <v>900</v>
      </c>
      <c r="DX21" s="43">
        <v>900</v>
      </c>
      <c r="DY21" s="43">
        <v>900</v>
      </c>
      <c r="DZ21" s="43">
        <v>900</v>
      </c>
      <c r="EA21" s="63">
        <f t="shared" si="13"/>
        <v>9000</v>
      </c>
      <c r="EB21" s="45" t="str">
        <f t="shared" si="4"/>
        <v>CORRECTO</v>
      </c>
      <c r="EC21" s="45"/>
    </row>
    <row r="22" spans="1:133" ht="19.899999999999999" customHeight="1" x14ac:dyDescent="0.25">
      <c r="A22" s="47">
        <v>15</v>
      </c>
      <c r="B22" s="23">
        <v>2026</v>
      </c>
      <c r="C22" s="34" t="s">
        <v>62</v>
      </c>
      <c r="D22" s="58" t="s">
        <v>356</v>
      </c>
      <c r="E22" s="59" t="s">
        <v>358</v>
      </c>
      <c r="F22" s="26" t="s">
        <v>584</v>
      </c>
      <c r="G22" s="65" t="s">
        <v>362</v>
      </c>
      <c r="H22" s="28" t="s">
        <v>419</v>
      </c>
      <c r="I22" s="29" t="s">
        <v>420</v>
      </c>
      <c r="J22" s="29" t="s">
        <v>421</v>
      </c>
      <c r="K22" s="30" t="s">
        <v>422</v>
      </c>
      <c r="L22" s="31">
        <v>1701</v>
      </c>
      <c r="M22" s="32" t="s">
        <v>63</v>
      </c>
      <c r="N22" s="33" t="s">
        <v>64</v>
      </c>
      <c r="O22" s="32" t="s">
        <v>65</v>
      </c>
      <c r="P22" s="32" t="s">
        <v>66</v>
      </c>
      <c r="Q22" s="32" t="s">
        <v>65</v>
      </c>
      <c r="R22" s="32" t="s">
        <v>66</v>
      </c>
      <c r="S22" s="32" t="s">
        <v>67</v>
      </c>
      <c r="T22" s="34" t="s">
        <v>68</v>
      </c>
      <c r="U22" s="32" t="s">
        <v>66</v>
      </c>
      <c r="V22" s="32">
        <v>99999999</v>
      </c>
      <c r="W22" s="30" t="s">
        <v>423</v>
      </c>
      <c r="X22" s="56" t="s">
        <v>67</v>
      </c>
      <c r="Y22" s="32" t="s">
        <v>424</v>
      </c>
      <c r="Z22" s="32" t="s">
        <v>424</v>
      </c>
      <c r="AA22" s="37" t="str">
        <f>+IFERROR(VLOOKUP(AB22,LISTAS!$C$2:$D$13,2,0)," ")</f>
        <v>BIENES Y SERVICIOS DE CONSUMO</v>
      </c>
      <c r="AB22" s="38" t="str">
        <f t="shared" si="5"/>
        <v>53</v>
      </c>
      <c r="AC22" s="58">
        <v>530811</v>
      </c>
      <c r="AD22" s="40" t="str">
        <f>+IFERROR(VLOOKUP(AC22,LISTAS!$A$2:$B$207,2,0)," ")</f>
        <v>Insumos Materiales y Suministros para Construccion Electricidad Plomeria Carpinteria Senalizacion Vial Navegacion Contra Incendios y placas</v>
      </c>
      <c r="AE22" s="58" t="s">
        <v>430</v>
      </c>
      <c r="AF22" s="58" t="s">
        <v>429</v>
      </c>
      <c r="AG22" s="60">
        <v>1</v>
      </c>
      <c r="AH22" s="66" t="s">
        <v>435</v>
      </c>
      <c r="AI22" s="61">
        <v>2200</v>
      </c>
      <c r="AJ22" s="58" t="s">
        <v>432</v>
      </c>
      <c r="AK22" s="58" t="s">
        <v>49</v>
      </c>
      <c r="AL22" s="58" t="s">
        <v>433</v>
      </c>
      <c r="AM22" s="58" t="s">
        <v>434</v>
      </c>
      <c r="AN22" s="62">
        <v>1000</v>
      </c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140"/>
      <c r="DH22" s="151">
        <f t="shared" si="6"/>
        <v>1000</v>
      </c>
      <c r="DI22" s="43">
        <f t="shared" si="7"/>
        <v>0</v>
      </c>
      <c r="DJ22" s="43">
        <f t="shared" si="8"/>
        <v>0</v>
      </c>
      <c r="DK22" s="145">
        <f t="shared" si="9"/>
        <v>0</v>
      </c>
      <c r="DL22" s="161">
        <f t="shared" si="10"/>
        <v>0</v>
      </c>
      <c r="DM22" s="147">
        <f t="shared" si="11"/>
        <v>1000</v>
      </c>
      <c r="DN22" s="152">
        <f t="shared" si="12"/>
        <v>0</v>
      </c>
      <c r="DO22" s="43">
        <v>0</v>
      </c>
      <c r="DP22" s="43">
        <v>200</v>
      </c>
      <c r="DQ22" s="43">
        <v>200</v>
      </c>
      <c r="DR22" s="43">
        <v>200</v>
      </c>
      <c r="DS22" s="43">
        <v>200</v>
      </c>
      <c r="DT22" s="43">
        <v>200</v>
      </c>
      <c r="DU22" s="43">
        <v>0</v>
      </c>
      <c r="DV22" s="43">
        <v>0</v>
      </c>
      <c r="DW22" s="43">
        <v>0</v>
      </c>
      <c r="DX22" s="43">
        <v>0</v>
      </c>
      <c r="DY22" s="43">
        <v>0</v>
      </c>
      <c r="DZ22" s="43">
        <v>0</v>
      </c>
      <c r="EA22" s="57">
        <f t="shared" si="13"/>
        <v>1000</v>
      </c>
      <c r="EB22" s="45" t="str">
        <f t="shared" si="4"/>
        <v>CORRECTO</v>
      </c>
      <c r="EC22" s="45"/>
    </row>
    <row r="23" spans="1:133" ht="19.899999999999999" customHeight="1" x14ac:dyDescent="0.25">
      <c r="A23" s="23">
        <v>16</v>
      </c>
      <c r="B23" s="23">
        <v>2026</v>
      </c>
      <c r="C23" s="34" t="s">
        <v>62</v>
      </c>
      <c r="D23" s="58" t="s">
        <v>356</v>
      </c>
      <c r="E23" s="59" t="s">
        <v>358</v>
      </c>
      <c r="F23" s="26" t="s">
        <v>585</v>
      </c>
      <c r="G23" s="49" t="s">
        <v>363</v>
      </c>
      <c r="H23" s="28" t="s">
        <v>419</v>
      </c>
      <c r="I23" s="29" t="s">
        <v>420</v>
      </c>
      <c r="J23" s="29" t="s">
        <v>421</v>
      </c>
      <c r="K23" s="30" t="s">
        <v>422</v>
      </c>
      <c r="L23" s="31">
        <v>1701</v>
      </c>
      <c r="M23" s="32" t="s">
        <v>63</v>
      </c>
      <c r="N23" s="33" t="s">
        <v>64</v>
      </c>
      <c r="O23" s="32" t="s">
        <v>65</v>
      </c>
      <c r="P23" s="32" t="s">
        <v>66</v>
      </c>
      <c r="Q23" s="32" t="s">
        <v>65</v>
      </c>
      <c r="R23" s="32" t="s">
        <v>66</v>
      </c>
      <c r="S23" s="32" t="s">
        <v>67</v>
      </c>
      <c r="T23" s="34" t="s">
        <v>68</v>
      </c>
      <c r="U23" s="32" t="s">
        <v>66</v>
      </c>
      <c r="V23" s="32">
        <v>99999999</v>
      </c>
      <c r="W23" s="30" t="s">
        <v>423</v>
      </c>
      <c r="X23" s="56" t="s">
        <v>67</v>
      </c>
      <c r="Y23" s="32" t="s">
        <v>424</v>
      </c>
      <c r="Z23" s="32" t="s">
        <v>424</v>
      </c>
      <c r="AA23" s="37" t="str">
        <f>+IFERROR(VLOOKUP(AB23,LISTAS!$C$2:$D$13,2,0)," ")</f>
        <v>BIENES Y SERVICIOS DE CONSUMO</v>
      </c>
      <c r="AB23" s="38" t="str">
        <f t="shared" si="5"/>
        <v>53</v>
      </c>
      <c r="AC23" s="58">
        <v>530209</v>
      </c>
      <c r="AD23" s="40" t="str">
        <f>+IFERROR(VLOOKUP(AC23,LISTAS!$A$2:$B$207,2,0)," ")</f>
        <v>Servicios de Aseo -Lavado de Vestimenta de Trabajo- Fumigacion -Desinfeccion Limpieza de Instalaciones manejo de desechos contaminados recuperacion y clasificacion de materiales reciclables</v>
      </c>
      <c r="AE23" s="58" t="s">
        <v>429</v>
      </c>
      <c r="AF23" s="58" t="s">
        <v>430</v>
      </c>
      <c r="AG23" s="60">
        <v>12</v>
      </c>
      <c r="AH23" s="67" t="s">
        <v>436</v>
      </c>
      <c r="AI23" s="62">
        <v>130000</v>
      </c>
      <c r="AJ23" s="58" t="s">
        <v>437</v>
      </c>
      <c r="AK23" s="58" t="s">
        <v>48</v>
      </c>
      <c r="AL23" s="58" t="s">
        <v>433</v>
      </c>
      <c r="AM23" s="58" t="s">
        <v>438</v>
      </c>
      <c r="AN23" s="62">
        <v>130000</v>
      </c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140"/>
      <c r="DH23" s="151">
        <f t="shared" si="6"/>
        <v>130000</v>
      </c>
      <c r="DI23" s="43">
        <f t="shared" si="7"/>
        <v>0</v>
      </c>
      <c r="DJ23" s="43">
        <f t="shared" si="8"/>
        <v>0</v>
      </c>
      <c r="DK23" s="145">
        <f t="shared" si="9"/>
        <v>0</v>
      </c>
      <c r="DL23" s="161">
        <f t="shared" si="10"/>
        <v>0</v>
      </c>
      <c r="DM23" s="147">
        <f t="shared" si="11"/>
        <v>130000</v>
      </c>
      <c r="DN23" s="152">
        <f t="shared" si="12"/>
        <v>0</v>
      </c>
      <c r="DO23" s="43">
        <v>0</v>
      </c>
      <c r="DP23" s="43">
        <v>32500</v>
      </c>
      <c r="DQ23" s="43">
        <v>10833.333333333334</v>
      </c>
      <c r="DR23" s="43">
        <v>10833.333333333334</v>
      </c>
      <c r="DS23" s="43">
        <v>10833.333333333334</v>
      </c>
      <c r="DT23" s="43">
        <v>10833.333333333334</v>
      </c>
      <c r="DU23" s="43">
        <v>10833.333333333334</v>
      </c>
      <c r="DV23" s="43">
        <v>10833.333333333334</v>
      </c>
      <c r="DW23" s="43">
        <v>10833.333333333334</v>
      </c>
      <c r="DX23" s="43">
        <v>10833.333333333334</v>
      </c>
      <c r="DY23" s="43">
        <v>10833.333333333334</v>
      </c>
      <c r="DZ23" s="43">
        <v>0</v>
      </c>
      <c r="EA23" s="57">
        <f t="shared" si="13"/>
        <v>129999.99999999999</v>
      </c>
      <c r="EB23" s="45" t="str">
        <f t="shared" si="4"/>
        <v>CORRECTO</v>
      </c>
      <c r="EC23" s="45"/>
    </row>
    <row r="24" spans="1:133" ht="19.899999999999999" customHeight="1" x14ac:dyDescent="0.25">
      <c r="A24" s="47">
        <v>17</v>
      </c>
      <c r="B24" s="23">
        <v>2026</v>
      </c>
      <c r="C24" s="34" t="s">
        <v>62</v>
      </c>
      <c r="D24" s="58" t="s">
        <v>356</v>
      </c>
      <c r="E24" s="59" t="s">
        <v>358</v>
      </c>
      <c r="F24" s="26" t="s">
        <v>586</v>
      </c>
      <c r="G24" s="68" t="s">
        <v>364</v>
      </c>
      <c r="H24" s="28" t="s">
        <v>425</v>
      </c>
      <c r="I24" s="28" t="s">
        <v>426</v>
      </c>
      <c r="J24" s="28" t="s">
        <v>427</v>
      </c>
      <c r="K24" s="30" t="s">
        <v>422</v>
      </c>
      <c r="L24" s="31">
        <v>1701</v>
      </c>
      <c r="M24" s="53" t="s">
        <v>74</v>
      </c>
      <c r="N24" s="54" t="s">
        <v>75</v>
      </c>
      <c r="O24" s="53" t="s">
        <v>65</v>
      </c>
      <c r="P24" s="53" t="s">
        <v>66</v>
      </c>
      <c r="Q24" s="53" t="s">
        <v>65</v>
      </c>
      <c r="R24" s="53" t="s">
        <v>66</v>
      </c>
      <c r="S24" s="53" t="s">
        <v>70</v>
      </c>
      <c r="T24" s="55" t="s">
        <v>77</v>
      </c>
      <c r="U24" s="32" t="s">
        <v>66</v>
      </c>
      <c r="V24" s="32">
        <v>99999999</v>
      </c>
      <c r="W24" s="30" t="s">
        <v>423</v>
      </c>
      <c r="X24" s="56" t="s">
        <v>67</v>
      </c>
      <c r="Y24" s="32" t="s">
        <v>424</v>
      </c>
      <c r="Z24" s="32" t="s">
        <v>424</v>
      </c>
      <c r="AA24" s="37" t="str">
        <f>+IFERROR(VLOOKUP(AB24,LISTAS!$C$2:$D$13,2,0)," ")</f>
        <v>BIENES Y SERVICIOS DE CONSUMO</v>
      </c>
      <c r="AB24" s="38" t="str">
        <f t="shared" si="5"/>
        <v>53</v>
      </c>
      <c r="AC24" s="58">
        <v>530209</v>
      </c>
      <c r="AD24" s="40" t="str">
        <f>+IFERROR(VLOOKUP(AC24,LISTAS!$A$2:$B$207,2,0)," ")</f>
        <v>Servicios de Aseo -Lavado de Vestimenta de Trabajo- Fumigacion -Desinfeccion Limpieza de Instalaciones manejo de desechos contaminados recuperacion y clasificacion de materiales reciclables</v>
      </c>
      <c r="AE24" s="58" t="s">
        <v>429</v>
      </c>
      <c r="AF24" s="58" t="s">
        <v>430</v>
      </c>
      <c r="AG24" s="60">
        <v>12</v>
      </c>
      <c r="AH24" s="58" t="s">
        <v>436</v>
      </c>
      <c r="AI24" s="62">
        <v>20000</v>
      </c>
      <c r="AJ24" s="58" t="s">
        <v>437</v>
      </c>
      <c r="AK24" s="58" t="s">
        <v>48</v>
      </c>
      <c r="AL24" s="58" t="s">
        <v>433</v>
      </c>
      <c r="AM24" s="58" t="s">
        <v>438</v>
      </c>
      <c r="AN24" s="62">
        <v>20000</v>
      </c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140"/>
      <c r="DH24" s="151">
        <f t="shared" si="6"/>
        <v>20000</v>
      </c>
      <c r="DI24" s="43">
        <f t="shared" si="7"/>
        <v>0</v>
      </c>
      <c r="DJ24" s="43">
        <f t="shared" si="8"/>
        <v>0</v>
      </c>
      <c r="DK24" s="145">
        <f t="shared" si="9"/>
        <v>0</v>
      </c>
      <c r="DL24" s="161">
        <f t="shared" si="10"/>
        <v>0</v>
      </c>
      <c r="DM24" s="147">
        <f t="shared" si="11"/>
        <v>20000</v>
      </c>
      <c r="DN24" s="152">
        <f t="shared" si="12"/>
        <v>0</v>
      </c>
      <c r="DO24" s="43">
        <v>0</v>
      </c>
      <c r="DP24" s="43">
        <v>5000</v>
      </c>
      <c r="DQ24" s="43">
        <v>1666.6666666666667</v>
      </c>
      <c r="DR24" s="43">
        <v>1666.6666666666667</v>
      </c>
      <c r="DS24" s="43">
        <v>1666.6666666666667</v>
      </c>
      <c r="DT24" s="43">
        <v>1666.6666666666667</v>
      </c>
      <c r="DU24" s="43">
        <v>1666.6666666666667</v>
      </c>
      <c r="DV24" s="43">
        <v>1666.6666666666667</v>
      </c>
      <c r="DW24" s="43">
        <v>1666.6666666666667</v>
      </c>
      <c r="DX24" s="43">
        <v>1666.6666666666667</v>
      </c>
      <c r="DY24" s="43">
        <v>1666.6666666666667</v>
      </c>
      <c r="DZ24" s="43">
        <v>0</v>
      </c>
      <c r="EA24" s="57">
        <f t="shared" si="13"/>
        <v>20000</v>
      </c>
      <c r="EB24" s="45" t="str">
        <f t="shared" si="4"/>
        <v>CORRECTO</v>
      </c>
      <c r="EC24" s="45"/>
    </row>
    <row r="25" spans="1:133" ht="19.899999999999999" customHeight="1" x14ac:dyDescent="0.25">
      <c r="A25" s="47">
        <v>18</v>
      </c>
      <c r="B25" s="23">
        <v>2026</v>
      </c>
      <c r="C25" s="34" t="s">
        <v>62</v>
      </c>
      <c r="D25" s="58" t="s">
        <v>356</v>
      </c>
      <c r="E25" s="59" t="s">
        <v>358</v>
      </c>
      <c r="F25" s="26" t="s">
        <v>587</v>
      </c>
      <c r="G25" s="49" t="s">
        <v>365</v>
      </c>
      <c r="H25" s="28" t="s">
        <v>425</v>
      </c>
      <c r="I25" s="28" t="s">
        <v>426</v>
      </c>
      <c r="J25" s="29" t="s">
        <v>428</v>
      </c>
      <c r="K25" s="30" t="s">
        <v>422</v>
      </c>
      <c r="L25" s="31">
        <v>1701</v>
      </c>
      <c r="M25" s="53" t="s">
        <v>80</v>
      </c>
      <c r="N25" s="54" t="s">
        <v>81</v>
      </c>
      <c r="O25" s="53" t="s">
        <v>65</v>
      </c>
      <c r="P25" s="53" t="s">
        <v>66</v>
      </c>
      <c r="Q25" s="53" t="s">
        <v>65</v>
      </c>
      <c r="R25" s="53" t="s">
        <v>66</v>
      </c>
      <c r="S25" s="53" t="s">
        <v>70</v>
      </c>
      <c r="T25" s="55" t="s">
        <v>83</v>
      </c>
      <c r="U25" s="32" t="s">
        <v>66</v>
      </c>
      <c r="V25" s="32">
        <v>99999999</v>
      </c>
      <c r="W25" s="30" t="s">
        <v>423</v>
      </c>
      <c r="X25" s="56" t="s">
        <v>67</v>
      </c>
      <c r="Y25" s="32" t="s">
        <v>424</v>
      </c>
      <c r="Z25" s="32" t="s">
        <v>424</v>
      </c>
      <c r="AA25" s="37" t="str">
        <f>+IFERROR(VLOOKUP(AB25,LISTAS!$C$2:$D$13,2,0)," ")</f>
        <v>BIENES Y SERVICIOS DE CONSUMO</v>
      </c>
      <c r="AB25" s="38" t="str">
        <f t="shared" si="5"/>
        <v>53</v>
      </c>
      <c r="AC25" s="58">
        <v>530209</v>
      </c>
      <c r="AD25" s="40" t="str">
        <f>+IFERROR(VLOOKUP(AC25,LISTAS!$A$2:$B$207,2,0)," ")</f>
        <v>Servicios de Aseo -Lavado de Vestimenta de Trabajo- Fumigacion -Desinfeccion Limpieza de Instalaciones manejo de desechos contaminados recuperacion y clasificacion de materiales reciclables</v>
      </c>
      <c r="AE25" s="58" t="s">
        <v>429</v>
      </c>
      <c r="AF25" s="58" t="s">
        <v>430</v>
      </c>
      <c r="AG25" s="60">
        <v>11</v>
      </c>
      <c r="AH25" s="58" t="s">
        <v>431</v>
      </c>
      <c r="AI25" s="62">
        <v>10000</v>
      </c>
      <c r="AJ25" s="58" t="s">
        <v>437</v>
      </c>
      <c r="AK25" s="58" t="s">
        <v>48</v>
      </c>
      <c r="AL25" s="58" t="s">
        <v>433</v>
      </c>
      <c r="AM25" s="58" t="s">
        <v>438</v>
      </c>
      <c r="AN25" s="62">
        <v>10000</v>
      </c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140"/>
      <c r="DH25" s="151">
        <f t="shared" si="6"/>
        <v>10000</v>
      </c>
      <c r="DI25" s="43">
        <f t="shared" si="7"/>
        <v>0</v>
      </c>
      <c r="DJ25" s="43">
        <f t="shared" si="8"/>
        <v>0</v>
      </c>
      <c r="DK25" s="145">
        <f t="shared" si="9"/>
        <v>0</v>
      </c>
      <c r="DL25" s="161">
        <f t="shared" si="10"/>
        <v>0</v>
      </c>
      <c r="DM25" s="147">
        <f t="shared" si="11"/>
        <v>10000</v>
      </c>
      <c r="DN25" s="152">
        <f t="shared" si="12"/>
        <v>0</v>
      </c>
      <c r="DO25" s="43">
        <v>0</v>
      </c>
      <c r="DP25" s="43">
        <v>909.09090909090912</v>
      </c>
      <c r="DQ25" s="43">
        <v>909.09090909090912</v>
      </c>
      <c r="DR25" s="43">
        <v>909.09090909090912</v>
      </c>
      <c r="DS25" s="43">
        <v>909.09090909090912</v>
      </c>
      <c r="DT25" s="43">
        <v>909.09090909090912</v>
      </c>
      <c r="DU25" s="43">
        <v>909.09090909090912</v>
      </c>
      <c r="DV25" s="43">
        <v>909.09090909090912</v>
      </c>
      <c r="DW25" s="43">
        <v>909.09090909090912</v>
      </c>
      <c r="DX25" s="43">
        <v>909.09090909090912</v>
      </c>
      <c r="DY25" s="43">
        <v>909.09090909090912</v>
      </c>
      <c r="DZ25" s="43">
        <v>909.09090909090912</v>
      </c>
      <c r="EA25" s="57">
        <f>SUM(DO25:DZ25)</f>
        <v>10000.000000000002</v>
      </c>
      <c r="EB25" s="45" t="str">
        <f t="shared" si="4"/>
        <v>CORRECTO</v>
      </c>
      <c r="EC25" s="45"/>
    </row>
    <row r="26" spans="1:133" ht="19.899999999999999" customHeight="1" x14ac:dyDescent="0.25">
      <c r="A26" s="23">
        <v>19</v>
      </c>
      <c r="B26" s="23">
        <v>2026</v>
      </c>
      <c r="C26" s="34" t="s">
        <v>62</v>
      </c>
      <c r="D26" s="58" t="s">
        <v>356</v>
      </c>
      <c r="E26" s="59" t="s">
        <v>358</v>
      </c>
      <c r="F26" s="26" t="s">
        <v>588</v>
      </c>
      <c r="G26" s="49" t="s">
        <v>365</v>
      </c>
      <c r="H26" s="28" t="s">
        <v>425</v>
      </c>
      <c r="I26" s="28" t="s">
        <v>426</v>
      </c>
      <c r="J26" s="29" t="s">
        <v>428</v>
      </c>
      <c r="K26" s="30" t="s">
        <v>422</v>
      </c>
      <c r="L26" s="31">
        <v>1701</v>
      </c>
      <c r="M26" s="53" t="s">
        <v>80</v>
      </c>
      <c r="N26" s="54" t="s">
        <v>81</v>
      </c>
      <c r="O26" s="53" t="s">
        <v>65</v>
      </c>
      <c r="P26" s="53" t="s">
        <v>66</v>
      </c>
      <c r="Q26" s="53" t="s">
        <v>65</v>
      </c>
      <c r="R26" s="53" t="s">
        <v>66</v>
      </c>
      <c r="S26" s="53" t="s">
        <v>70</v>
      </c>
      <c r="T26" s="55" t="s">
        <v>83</v>
      </c>
      <c r="U26" s="32" t="s">
        <v>66</v>
      </c>
      <c r="V26" s="32">
        <v>99999999</v>
      </c>
      <c r="W26" s="30" t="s">
        <v>423</v>
      </c>
      <c r="X26" s="56" t="s">
        <v>67</v>
      </c>
      <c r="Y26" s="32" t="s">
        <v>424</v>
      </c>
      <c r="Z26" s="32" t="s">
        <v>424</v>
      </c>
      <c r="AA26" s="37" t="str">
        <f>+IFERROR(VLOOKUP(AB26,LISTAS!$C$2:$D$13,2,0)," ")</f>
        <v>BIENES Y SERVICIOS DE CONSUMO</v>
      </c>
      <c r="AB26" s="38" t="str">
        <f t="shared" si="5"/>
        <v>53</v>
      </c>
      <c r="AC26" s="58">
        <v>530209</v>
      </c>
      <c r="AD26" s="40" t="str">
        <f>+IFERROR(VLOOKUP(AC26,LISTAS!$A$2:$B$207,2,0)," ")</f>
        <v>Servicios de Aseo -Lavado de Vestimenta de Trabajo- Fumigacion -Desinfeccion Limpieza de Instalaciones manejo de desechos contaminados recuperacion y clasificacion de materiales reciclables</v>
      </c>
      <c r="AE26" s="58" t="s">
        <v>429</v>
      </c>
      <c r="AF26" s="58" t="s">
        <v>430</v>
      </c>
      <c r="AG26" s="60">
        <v>1</v>
      </c>
      <c r="AH26" s="58" t="s">
        <v>431</v>
      </c>
      <c r="AI26" s="62">
        <v>761</v>
      </c>
      <c r="AJ26" s="58" t="s">
        <v>437</v>
      </c>
      <c r="AK26" s="58" t="s">
        <v>47</v>
      </c>
      <c r="AL26" s="58" t="s">
        <v>433</v>
      </c>
      <c r="AM26" s="58" t="s">
        <v>438</v>
      </c>
      <c r="AN26" s="62">
        <v>761</v>
      </c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140"/>
      <c r="DH26" s="151">
        <f t="shared" si="6"/>
        <v>761</v>
      </c>
      <c r="DI26" s="43">
        <f t="shared" si="7"/>
        <v>0</v>
      </c>
      <c r="DJ26" s="43">
        <f t="shared" si="8"/>
        <v>0</v>
      </c>
      <c r="DK26" s="145">
        <f t="shared" si="9"/>
        <v>0</v>
      </c>
      <c r="DL26" s="161">
        <f t="shared" si="10"/>
        <v>0</v>
      </c>
      <c r="DM26" s="147">
        <f t="shared" si="11"/>
        <v>761</v>
      </c>
      <c r="DN26" s="152">
        <f t="shared" si="12"/>
        <v>0</v>
      </c>
      <c r="DO26" s="43">
        <v>761</v>
      </c>
      <c r="DP26" s="43">
        <v>0</v>
      </c>
      <c r="DQ26" s="43">
        <v>0</v>
      </c>
      <c r="DR26" s="43">
        <v>0</v>
      </c>
      <c r="DS26" s="43">
        <v>0</v>
      </c>
      <c r="DT26" s="43">
        <v>0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57">
        <f>SUM(DO26:DZ26)</f>
        <v>761</v>
      </c>
      <c r="EB26" s="45" t="str">
        <f t="shared" si="4"/>
        <v>CORRECTO</v>
      </c>
      <c r="EC26" s="45"/>
    </row>
    <row r="27" spans="1:133" ht="19.899999999999999" customHeight="1" x14ac:dyDescent="0.25">
      <c r="A27" s="47">
        <v>20</v>
      </c>
      <c r="B27" s="23">
        <v>2026</v>
      </c>
      <c r="C27" s="34" t="s">
        <v>62</v>
      </c>
      <c r="D27" s="58" t="s">
        <v>356</v>
      </c>
      <c r="E27" s="59" t="s">
        <v>358</v>
      </c>
      <c r="F27" s="26" t="s">
        <v>589</v>
      </c>
      <c r="G27" s="49" t="s">
        <v>366</v>
      </c>
      <c r="H27" s="28" t="s">
        <v>425</v>
      </c>
      <c r="I27" s="28" t="s">
        <v>426</v>
      </c>
      <c r="J27" s="28" t="s">
        <v>427</v>
      </c>
      <c r="K27" s="30" t="s">
        <v>422</v>
      </c>
      <c r="L27" s="31">
        <v>1701</v>
      </c>
      <c r="M27" s="53" t="s">
        <v>74</v>
      </c>
      <c r="N27" s="54" t="s">
        <v>75</v>
      </c>
      <c r="O27" s="53" t="s">
        <v>65</v>
      </c>
      <c r="P27" s="53" t="s">
        <v>66</v>
      </c>
      <c r="Q27" s="53" t="s">
        <v>65</v>
      </c>
      <c r="R27" s="53" t="s">
        <v>66</v>
      </c>
      <c r="S27" s="53" t="s">
        <v>70</v>
      </c>
      <c r="T27" s="55" t="s">
        <v>77</v>
      </c>
      <c r="U27" s="32" t="s">
        <v>66</v>
      </c>
      <c r="V27" s="32">
        <v>99999999</v>
      </c>
      <c r="W27" s="30" t="s">
        <v>423</v>
      </c>
      <c r="X27" s="56" t="s">
        <v>67</v>
      </c>
      <c r="Y27" s="32" t="s">
        <v>424</v>
      </c>
      <c r="Z27" s="32" t="s">
        <v>424</v>
      </c>
      <c r="AA27" s="37" t="str">
        <f>+IFERROR(VLOOKUP(AB27,LISTAS!$C$2:$D$13,2,0)," ")</f>
        <v>BIENES Y SERVICIOS DE CONSUMO</v>
      </c>
      <c r="AB27" s="38" t="str">
        <f t="shared" si="5"/>
        <v>53</v>
      </c>
      <c r="AC27" s="58">
        <v>530209</v>
      </c>
      <c r="AD27" s="40" t="str">
        <f>+IFERROR(VLOOKUP(AC27,LISTAS!$A$2:$B$207,2,0)," ")</f>
        <v>Servicios de Aseo -Lavado de Vestimenta de Trabajo- Fumigacion -Desinfeccion Limpieza de Instalaciones manejo de desechos contaminados recuperacion y clasificacion de materiales reciclables</v>
      </c>
      <c r="AE27" s="58" t="s">
        <v>430</v>
      </c>
      <c r="AF27" s="58" t="s">
        <v>429</v>
      </c>
      <c r="AG27" s="60">
        <v>12</v>
      </c>
      <c r="AH27" s="58" t="s">
        <v>431</v>
      </c>
      <c r="AI27" s="69">
        <v>1766.01</v>
      </c>
      <c r="AJ27" s="58" t="s">
        <v>437</v>
      </c>
      <c r="AK27" s="58" t="s">
        <v>47</v>
      </c>
      <c r="AL27" s="58" t="s">
        <v>433</v>
      </c>
      <c r="AM27" s="58" t="s">
        <v>438</v>
      </c>
      <c r="AN27" s="62">
        <v>24000</v>
      </c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140"/>
      <c r="DH27" s="151">
        <f t="shared" si="6"/>
        <v>24000</v>
      </c>
      <c r="DI27" s="43">
        <f t="shared" si="7"/>
        <v>0</v>
      </c>
      <c r="DJ27" s="43">
        <f t="shared" si="8"/>
        <v>0</v>
      </c>
      <c r="DK27" s="145">
        <f t="shared" si="9"/>
        <v>0</v>
      </c>
      <c r="DL27" s="161">
        <f t="shared" si="10"/>
        <v>0</v>
      </c>
      <c r="DM27" s="147">
        <f t="shared" si="11"/>
        <v>24000</v>
      </c>
      <c r="DN27" s="152">
        <f t="shared" si="12"/>
        <v>0</v>
      </c>
      <c r="DO27" s="43">
        <v>2000</v>
      </c>
      <c r="DP27" s="43">
        <v>2000</v>
      </c>
      <c r="DQ27" s="43">
        <v>2000</v>
      </c>
      <c r="DR27" s="43">
        <v>2000</v>
      </c>
      <c r="DS27" s="43">
        <v>2000</v>
      </c>
      <c r="DT27" s="43">
        <v>2000</v>
      </c>
      <c r="DU27" s="43">
        <v>2000</v>
      </c>
      <c r="DV27" s="43">
        <v>2000</v>
      </c>
      <c r="DW27" s="43">
        <v>2000</v>
      </c>
      <c r="DX27" s="43">
        <v>2000</v>
      </c>
      <c r="DY27" s="43">
        <v>2000</v>
      </c>
      <c r="DZ27" s="43">
        <v>2000</v>
      </c>
      <c r="EA27" s="57">
        <f t="shared" si="13"/>
        <v>24000</v>
      </c>
      <c r="EB27" s="45" t="str">
        <f t="shared" si="4"/>
        <v>CORRECTO</v>
      </c>
      <c r="EC27" s="45"/>
    </row>
    <row r="28" spans="1:133" ht="19.899999999999999" customHeight="1" x14ac:dyDescent="0.25">
      <c r="A28" s="47">
        <v>21</v>
      </c>
      <c r="B28" s="23">
        <v>2026</v>
      </c>
      <c r="C28" s="34" t="s">
        <v>62</v>
      </c>
      <c r="D28" s="58" t="s">
        <v>356</v>
      </c>
      <c r="E28" s="59" t="s">
        <v>358</v>
      </c>
      <c r="F28" s="26" t="s">
        <v>590</v>
      </c>
      <c r="G28" s="49" t="s">
        <v>367</v>
      </c>
      <c r="H28" s="28" t="s">
        <v>425</v>
      </c>
      <c r="I28" s="28" t="s">
        <v>426</v>
      </c>
      <c r="J28" s="28" t="s">
        <v>427</v>
      </c>
      <c r="K28" s="30" t="s">
        <v>422</v>
      </c>
      <c r="L28" s="31">
        <v>1701</v>
      </c>
      <c r="M28" s="53" t="s">
        <v>74</v>
      </c>
      <c r="N28" s="54" t="s">
        <v>75</v>
      </c>
      <c r="O28" s="53" t="s">
        <v>65</v>
      </c>
      <c r="P28" s="53" t="s">
        <v>66</v>
      </c>
      <c r="Q28" s="53" t="s">
        <v>65</v>
      </c>
      <c r="R28" s="53" t="s">
        <v>66</v>
      </c>
      <c r="S28" s="53" t="s">
        <v>70</v>
      </c>
      <c r="T28" s="55" t="s">
        <v>77</v>
      </c>
      <c r="U28" s="32" t="s">
        <v>66</v>
      </c>
      <c r="V28" s="32">
        <v>99999999</v>
      </c>
      <c r="W28" s="30" t="s">
        <v>423</v>
      </c>
      <c r="X28" s="50" t="s">
        <v>70</v>
      </c>
      <c r="Y28" s="32" t="s">
        <v>424</v>
      </c>
      <c r="Z28" s="32" t="s">
        <v>424</v>
      </c>
      <c r="AA28" s="37" t="str">
        <f>+IFERROR(VLOOKUP(AB28,LISTAS!$C$2:$D$13,2,0)," ")</f>
        <v>BIENES Y SERVICIOS DE CONSUMO</v>
      </c>
      <c r="AB28" s="38" t="str">
        <f t="shared" si="5"/>
        <v>53</v>
      </c>
      <c r="AC28" s="58">
        <v>530101</v>
      </c>
      <c r="AD28" s="40" t="str">
        <f>+IFERROR(VLOOKUP(AC28,LISTAS!$A$2:$B$207,2,0)," ")</f>
        <v>Agua Potable</v>
      </c>
      <c r="AE28" s="58" t="s">
        <v>429</v>
      </c>
      <c r="AF28" s="58"/>
      <c r="AG28" s="60"/>
      <c r="AH28" s="58"/>
      <c r="AI28" s="69"/>
      <c r="AJ28" s="58"/>
      <c r="AK28" s="58"/>
      <c r="AL28" s="58"/>
      <c r="AM28" s="58"/>
      <c r="AN28" s="62">
        <v>88859.97</v>
      </c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140"/>
      <c r="DH28" s="151">
        <f t="shared" si="6"/>
        <v>88859.97</v>
      </c>
      <c r="DI28" s="43">
        <f t="shared" si="7"/>
        <v>0</v>
      </c>
      <c r="DJ28" s="43">
        <f t="shared" si="8"/>
        <v>0</v>
      </c>
      <c r="DK28" s="145">
        <f t="shared" si="9"/>
        <v>0</v>
      </c>
      <c r="DL28" s="161">
        <f t="shared" si="10"/>
        <v>0</v>
      </c>
      <c r="DM28" s="147">
        <f t="shared" si="11"/>
        <v>88859.97</v>
      </c>
      <c r="DN28" s="152">
        <f t="shared" si="12"/>
        <v>0</v>
      </c>
      <c r="DO28" s="43">
        <v>7404.9975000000004</v>
      </c>
      <c r="DP28" s="43">
        <v>7404.9975000000004</v>
      </c>
      <c r="DQ28" s="43">
        <v>7404.9975000000004</v>
      </c>
      <c r="DR28" s="43">
        <v>7404.9975000000004</v>
      </c>
      <c r="DS28" s="43">
        <v>7404.9975000000004</v>
      </c>
      <c r="DT28" s="43">
        <v>7404.9975000000004</v>
      </c>
      <c r="DU28" s="43">
        <v>7404.9975000000004</v>
      </c>
      <c r="DV28" s="43">
        <v>7404.9975000000004</v>
      </c>
      <c r="DW28" s="43">
        <v>7404.9975000000004</v>
      </c>
      <c r="DX28" s="43">
        <v>7404.9975000000004</v>
      </c>
      <c r="DY28" s="43">
        <v>7404.9975000000004</v>
      </c>
      <c r="DZ28" s="43">
        <v>7404.9975000000004</v>
      </c>
      <c r="EA28" s="57">
        <f>SUM(DO28:DZ28)</f>
        <v>88859.969999999987</v>
      </c>
      <c r="EB28" s="45" t="str">
        <f t="shared" si="4"/>
        <v>CORRECTO</v>
      </c>
      <c r="EC28" s="45"/>
    </row>
    <row r="29" spans="1:133" ht="19.5" customHeight="1" x14ac:dyDescent="0.25">
      <c r="A29" s="23">
        <v>22</v>
      </c>
      <c r="B29" s="23">
        <v>2026</v>
      </c>
      <c r="C29" s="34" t="s">
        <v>62</v>
      </c>
      <c r="D29" s="58" t="s">
        <v>356</v>
      </c>
      <c r="E29" s="59" t="s">
        <v>358</v>
      </c>
      <c r="F29" s="26" t="s">
        <v>591</v>
      </c>
      <c r="G29" s="49" t="s">
        <v>368</v>
      </c>
      <c r="H29" s="28" t="s">
        <v>425</v>
      </c>
      <c r="I29" s="28" t="s">
        <v>426</v>
      </c>
      <c r="J29" s="29" t="s">
        <v>428</v>
      </c>
      <c r="K29" s="30" t="s">
        <v>422</v>
      </c>
      <c r="L29" s="31">
        <v>1701</v>
      </c>
      <c r="M29" s="53" t="s">
        <v>80</v>
      </c>
      <c r="N29" s="54" t="s">
        <v>81</v>
      </c>
      <c r="O29" s="53" t="s">
        <v>65</v>
      </c>
      <c r="P29" s="53" t="s">
        <v>66</v>
      </c>
      <c r="Q29" s="53" t="s">
        <v>65</v>
      </c>
      <c r="R29" s="53" t="s">
        <v>66</v>
      </c>
      <c r="S29" s="53" t="s">
        <v>67</v>
      </c>
      <c r="T29" s="55" t="s">
        <v>82</v>
      </c>
      <c r="U29" s="32" t="s">
        <v>66</v>
      </c>
      <c r="V29" s="32">
        <v>99999999</v>
      </c>
      <c r="W29" s="30" t="s">
        <v>423</v>
      </c>
      <c r="X29" s="56" t="s">
        <v>67</v>
      </c>
      <c r="Y29" s="32" t="s">
        <v>424</v>
      </c>
      <c r="Z29" s="32" t="s">
        <v>424</v>
      </c>
      <c r="AA29" s="37" t="str">
        <f>+IFERROR(VLOOKUP(AB29,LISTAS!$C$2:$D$13,2,0)," ")</f>
        <v>BIENES Y SERVICIOS DE CONSUMO</v>
      </c>
      <c r="AB29" s="38" t="str">
        <f t="shared" si="5"/>
        <v>53</v>
      </c>
      <c r="AC29" s="58">
        <v>530101</v>
      </c>
      <c r="AD29" s="40" t="str">
        <f>+IFERROR(VLOOKUP(AC29,LISTAS!$A$2:$B$207,2,0)," ")</f>
        <v>Agua Potable</v>
      </c>
      <c r="AE29" s="58" t="s">
        <v>429</v>
      </c>
      <c r="AF29" s="58"/>
      <c r="AG29" s="60"/>
      <c r="AH29" s="58"/>
      <c r="AI29" s="69"/>
      <c r="AJ29" s="58"/>
      <c r="AK29" s="58"/>
      <c r="AL29" s="58"/>
      <c r="AM29" s="58"/>
      <c r="AN29" s="62">
        <v>267955.75</v>
      </c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140"/>
      <c r="DH29" s="151">
        <f t="shared" si="6"/>
        <v>267955.75</v>
      </c>
      <c r="DI29" s="43">
        <f t="shared" si="7"/>
        <v>0</v>
      </c>
      <c r="DJ29" s="43">
        <f t="shared" si="8"/>
        <v>0</v>
      </c>
      <c r="DK29" s="145">
        <f t="shared" si="9"/>
        <v>0</v>
      </c>
      <c r="DL29" s="161">
        <f t="shared" si="10"/>
        <v>0</v>
      </c>
      <c r="DM29" s="147">
        <f t="shared" si="11"/>
        <v>267955.75</v>
      </c>
      <c r="DN29" s="152">
        <f t="shared" si="12"/>
        <v>0</v>
      </c>
      <c r="DO29" s="43">
        <v>53591.15</v>
      </c>
      <c r="DP29" s="43">
        <v>53591.15</v>
      </c>
      <c r="DQ29" s="43">
        <v>53591.15</v>
      </c>
      <c r="DR29" s="43">
        <v>53591.15</v>
      </c>
      <c r="DS29" s="43">
        <v>53591.15</v>
      </c>
      <c r="DT29" s="43">
        <v>0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57">
        <f t="shared" ref="EA29:EA91" si="14">SUM(DO29:DZ29)</f>
        <v>267955.75</v>
      </c>
      <c r="EB29" s="45" t="str">
        <f t="shared" si="4"/>
        <v>CORRECTO</v>
      </c>
      <c r="EC29" s="45"/>
    </row>
    <row r="30" spans="1:133" ht="19.5" customHeight="1" x14ac:dyDescent="0.25">
      <c r="A30" s="47">
        <v>23</v>
      </c>
      <c r="B30" s="23">
        <v>2026</v>
      </c>
      <c r="C30" s="34" t="s">
        <v>62</v>
      </c>
      <c r="D30" s="58" t="s">
        <v>356</v>
      </c>
      <c r="E30" s="59" t="s">
        <v>358</v>
      </c>
      <c r="F30" s="26" t="s">
        <v>592</v>
      </c>
      <c r="G30" s="49" t="s">
        <v>369</v>
      </c>
      <c r="H30" s="28" t="s">
        <v>419</v>
      </c>
      <c r="I30" s="29" t="s">
        <v>420</v>
      </c>
      <c r="J30" s="29" t="s">
        <v>421</v>
      </c>
      <c r="K30" s="30" t="s">
        <v>422</v>
      </c>
      <c r="L30" s="31">
        <v>1701</v>
      </c>
      <c r="M30" s="32" t="s">
        <v>63</v>
      </c>
      <c r="N30" s="33" t="s">
        <v>64</v>
      </c>
      <c r="O30" s="32" t="s">
        <v>65</v>
      </c>
      <c r="P30" s="32" t="s">
        <v>66</v>
      </c>
      <c r="Q30" s="32" t="s">
        <v>65</v>
      </c>
      <c r="R30" s="32" t="s">
        <v>66</v>
      </c>
      <c r="S30" s="32" t="s">
        <v>67</v>
      </c>
      <c r="T30" s="34" t="s">
        <v>68</v>
      </c>
      <c r="U30" s="32" t="s">
        <v>66</v>
      </c>
      <c r="V30" s="32">
        <v>99999999</v>
      </c>
      <c r="W30" s="30" t="s">
        <v>423</v>
      </c>
      <c r="X30" s="56" t="s">
        <v>67</v>
      </c>
      <c r="Y30" s="32" t="s">
        <v>424</v>
      </c>
      <c r="Z30" s="32" t="s">
        <v>424</v>
      </c>
      <c r="AA30" s="37" t="str">
        <f>+IFERROR(VLOOKUP(AB30,LISTAS!$C$2:$D$13,2,0)," ")</f>
        <v>BIENES Y SERVICIOS DE CONSUMO</v>
      </c>
      <c r="AB30" s="38" t="str">
        <f t="shared" si="5"/>
        <v>53</v>
      </c>
      <c r="AC30" s="58">
        <v>530101</v>
      </c>
      <c r="AD30" s="40" t="str">
        <f>+IFERROR(VLOOKUP(AC30,LISTAS!$A$2:$B$207,2,0)," ")</f>
        <v>Agua Potable</v>
      </c>
      <c r="AE30" s="58" t="s">
        <v>429</v>
      </c>
      <c r="AF30" s="58"/>
      <c r="AG30" s="60"/>
      <c r="AH30" s="58"/>
      <c r="AI30" s="69"/>
      <c r="AJ30" s="58"/>
      <c r="AK30" s="58"/>
      <c r="AL30" s="58"/>
      <c r="AM30" s="58"/>
      <c r="AN30" s="62">
        <v>5263.76</v>
      </c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140"/>
      <c r="DH30" s="151">
        <f t="shared" si="6"/>
        <v>5263.76</v>
      </c>
      <c r="DI30" s="43">
        <f t="shared" si="7"/>
        <v>0</v>
      </c>
      <c r="DJ30" s="43">
        <f t="shared" si="8"/>
        <v>0</v>
      </c>
      <c r="DK30" s="145">
        <f t="shared" si="9"/>
        <v>0</v>
      </c>
      <c r="DL30" s="161">
        <f t="shared" si="10"/>
        <v>0</v>
      </c>
      <c r="DM30" s="147">
        <f t="shared" si="11"/>
        <v>5263.76</v>
      </c>
      <c r="DN30" s="152">
        <f t="shared" si="12"/>
        <v>0</v>
      </c>
      <c r="DO30" s="43">
        <v>751.94</v>
      </c>
      <c r="DP30" s="43">
        <v>751.97</v>
      </c>
      <c r="DQ30" s="43">
        <v>751.97</v>
      </c>
      <c r="DR30" s="43">
        <v>751.97</v>
      </c>
      <c r="DS30" s="43">
        <v>751.97</v>
      </c>
      <c r="DT30" s="43">
        <v>751.97</v>
      </c>
      <c r="DU30" s="43">
        <v>751.97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57">
        <f>SUM(DO30:DZ30)</f>
        <v>5263.7600000000011</v>
      </c>
      <c r="EB30" s="45" t="str">
        <f t="shared" si="4"/>
        <v>CORRECTO</v>
      </c>
      <c r="EC30" s="45"/>
    </row>
    <row r="31" spans="1:133" ht="19.5" customHeight="1" x14ac:dyDescent="0.25">
      <c r="A31" s="47">
        <v>24</v>
      </c>
      <c r="B31" s="23">
        <v>2026</v>
      </c>
      <c r="C31" s="34" t="s">
        <v>62</v>
      </c>
      <c r="D31" s="58" t="s">
        <v>356</v>
      </c>
      <c r="E31" s="59" t="s">
        <v>358</v>
      </c>
      <c r="F31" s="26" t="s">
        <v>593</v>
      </c>
      <c r="G31" s="49" t="s">
        <v>370</v>
      </c>
      <c r="H31" s="28" t="s">
        <v>425</v>
      </c>
      <c r="I31" s="28" t="s">
        <v>426</v>
      </c>
      <c r="J31" s="29" t="s">
        <v>428</v>
      </c>
      <c r="K31" s="30" t="s">
        <v>422</v>
      </c>
      <c r="L31" s="31">
        <v>1701</v>
      </c>
      <c r="M31" s="53" t="s">
        <v>80</v>
      </c>
      <c r="N31" s="54" t="s">
        <v>81</v>
      </c>
      <c r="O31" s="53" t="s">
        <v>65</v>
      </c>
      <c r="P31" s="53" t="s">
        <v>66</v>
      </c>
      <c r="Q31" s="53" t="s">
        <v>65</v>
      </c>
      <c r="R31" s="53" t="s">
        <v>66</v>
      </c>
      <c r="S31" s="53" t="s">
        <v>70</v>
      </c>
      <c r="T31" s="55" t="s">
        <v>83</v>
      </c>
      <c r="U31" s="32" t="s">
        <v>66</v>
      </c>
      <c r="V31" s="32">
        <v>99999999</v>
      </c>
      <c r="W31" s="30" t="s">
        <v>423</v>
      </c>
      <c r="X31" s="50" t="s">
        <v>70</v>
      </c>
      <c r="Y31" s="32" t="s">
        <v>424</v>
      </c>
      <c r="Z31" s="32" t="s">
        <v>424</v>
      </c>
      <c r="AA31" s="37" t="str">
        <f>+IFERROR(VLOOKUP(AB31,LISTAS!$C$2:$D$13,2,0)," ")</f>
        <v>BIENES Y SERVICIOS DE CONSUMO</v>
      </c>
      <c r="AB31" s="38" t="str">
        <f t="shared" si="5"/>
        <v>53</v>
      </c>
      <c r="AC31" s="58">
        <v>530101</v>
      </c>
      <c r="AD31" s="40" t="str">
        <f>+IFERROR(VLOOKUP(AC31,LISTAS!$A$2:$B$207,2,0)," ")</f>
        <v>Agua Potable</v>
      </c>
      <c r="AE31" s="58" t="s">
        <v>429</v>
      </c>
      <c r="AF31" s="58"/>
      <c r="AG31" s="60"/>
      <c r="AH31" s="58"/>
      <c r="AI31" s="69"/>
      <c r="AJ31" s="58"/>
      <c r="AK31" s="58"/>
      <c r="AL31" s="58"/>
      <c r="AM31" s="58"/>
      <c r="AN31" s="62">
        <v>61762.66</v>
      </c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140"/>
      <c r="DH31" s="151">
        <f t="shared" si="6"/>
        <v>61762.66</v>
      </c>
      <c r="DI31" s="43">
        <f t="shared" si="7"/>
        <v>0</v>
      </c>
      <c r="DJ31" s="43">
        <f t="shared" si="8"/>
        <v>0</v>
      </c>
      <c r="DK31" s="145">
        <f t="shared" si="9"/>
        <v>0</v>
      </c>
      <c r="DL31" s="161">
        <f t="shared" si="10"/>
        <v>0</v>
      </c>
      <c r="DM31" s="147">
        <f t="shared" si="11"/>
        <v>61762.66</v>
      </c>
      <c r="DN31" s="152">
        <f t="shared" si="12"/>
        <v>0</v>
      </c>
      <c r="DO31" s="43">
        <v>5146.87</v>
      </c>
      <c r="DP31" s="43">
        <v>5146.8900000000003</v>
      </c>
      <c r="DQ31" s="43">
        <v>5146.8900000000003</v>
      </c>
      <c r="DR31" s="43">
        <v>5146.8900000000003</v>
      </c>
      <c r="DS31" s="43">
        <v>5146.8900000000003</v>
      </c>
      <c r="DT31" s="43">
        <v>5146.8900000000003</v>
      </c>
      <c r="DU31" s="43">
        <v>5146.8900000000003</v>
      </c>
      <c r="DV31" s="43">
        <v>5146.8900000000003</v>
      </c>
      <c r="DW31" s="43">
        <v>5146.8900000000003</v>
      </c>
      <c r="DX31" s="43">
        <v>5146.8900000000003</v>
      </c>
      <c r="DY31" s="43">
        <v>5146.8900000000003</v>
      </c>
      <c r="DZ31" s="43">
        <v>5146.8900000000003</v>
      </c>
      <c r="EA31" s="57">
        <f>SUM(DO31:DZ31)</f>
        <v>61762.659999999996</v>
      </c>
      <c r="EB31" s="45" t="str">
        <f t="shared" si="4"/>
        <v>CORRECTO</v>
      </c>
      <c r="EC31" s="45"/>
    </row>
    <row r="32" spans="1:133" ht="19.5" customHeight="1" x14ac:dyDescent="0.25">
      <c r="A32" s="23">
        <v>25</v>
      </c>
      <c r="B32" s="23">
        <v>2026</v>
      </c>
      <c r="C32" s="34" t="s">
        <v>62</v>
      </c>
      <c r="D32" s="58" t="s">
        <v>356</v>
      </c>
      <c r="E32" s="59" t="s">
        <v>358</v>
      </c>
      <c r="F32" s="26" t="s">
        <v>594</v>
      </c>
      <c r="G32" s="65" t="s">
        <v>371</v>
      </c>
      <c r="H32" s="28" t="s">
        <v>425</v>
      </c>
      <c r="I32" s="28" t="s">
        <v>426</v>
      </c>
      <c r="J32" s="29" t="s">
        <v>428</v>
      </c>
      <c r="K32" s="30" t="s">
        <v>422</v>
      </c>
      <c r="L32" s="31">
        <v>1701</v>
      </c>
      <c r="M32" s="53" t="s">
        <v>80</v>
      </c>
      <c r="N32" s="54" t="s">
        <v>81</v>
      </c>
      <c r="O32" s="53" t="s">
        <v>65</v>
      </c>
      <c r="P32" s="53" t="s">
        <v>66</v>
      </c>
      <c r="Q32" s="53" t="s">
        <v>65</v>
      </c>
      <c r="R32" s="53" t="s">
        <v>66</v>
      </c>
      <c r="S32" s="53" t="s">
        <v>67</v>
      </c>
      <c r="T32" s="55" t="s">
        <v>82</v>
      </c>
      <c r="U32" s="32" t="s">
        <v>66</v>
      </c>
      <c r="V32" s="32">
        <v>99999999</v>
      </c>
      <c r="W32" s="30" t="s">
        <v>423</v>
      </c>
      <c r="X32" s="56" t="s">
        <v>67</v>
      </c>
      <c r="Y32" s="32" t="s">
        <v>424</v>
      </c>
      <c r="Z32" s="32" t="s">
        <v>424</v>
      </c>
      <c r="AA32" s="37" t="str">
        <f>+IFERROR(VLOOKUP(AB32,LISTAS!$C$2:$D$13,2,0)," ")</f>
        <v>BIENES Y SERVICIOS DE CONSUMO</v>
      </c>
      <c r="AB32" s="38" t="str">
        <f t="shared" si="5"/>
        <v>53</v>
      </c>
      <c r="AC32" s="58">
        <v>530104</v>
      </c>
      <c r="AD32" s="40" t="str">
        <f>+IFERROR(VLOOKUP(AC32,LISTAS!$A$2:$B$207,2,0)," ")</f>
        <v>Energia Electrica</v>
      </c>
      <c r="AE32" s="58" t="s">
        <v>429</v>
      </c>
      <c r="AF32" s="58"/>
      <c r="AG32" s="60"/>
      <c r="AH32" s="58"/>
      <c r="AI32" s="69"/>
      <c r="AJ32" s="58"/>
      <c r="AK32" s="58"/>
      <c r="AL32" s="58"/>
      <c r="AM32" s="58"/>
      <c r="AN32" s="62">
        <v>451413.19</v>
      </c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140"/>
      <c r="DH32" s="151">
        <f t="shared" si="6"/>
        <v>451413.19</v>
      </c>
      <c r="DI32" s="43">
        <f t="shared" si="7"/>
        <v>0</v>
      </c>
      <c r="DJ32" s="43">
        <f t="shared" si="8"/>
        <v>0</v>
      </c>
      <c r="DK32" s="145">
        <f t="shared" si="9"/>
        <v>0</v>
      </c>
      <c r="DL32" s="161">
        <f t="shared" si="10"/>
        <v>0</v>
      </c>
      <c r="DM32" s="147">
        <f t="shared" si="11"/>
        <v>451413.19</v>
      </c>
      <c r="DN32" s="152">
        <f t="shared" si="12"/>
        <v>0</v>
      </c>
      <c r="DO32" s="43">
        <v>75235.539999999994</v>
      </c>
      <c r="DP32" s="43">
        <v>75235.53</v>
      </c>
      <c r="DQ32" s="43">
        <v>75235.53</v>
      </c>
      <c r="DR32" s="43">
        <v>75235.53</v>
      </c>
      <c r="DS32" s="43">
        <v>75235.53</v>
      </c>
      <c r="DT32" s="43">
        <v>75235.53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57">
        <f t="shared" si="14"/>
        <v>451413.19000000006</v>
      </c>
      <c r="EB32" s="45" t="str">
        <f t="shared" si="4"/>
        <v>CORRECTO</v>
      </c>
      <c r="EC32" s="45"/>
    </row>
    <row r="33" spans="1:133" ht="19.5" customHeight="1" x14ac:dyDescent="0.25">
      <c r="A33" s="47">
        <v>26</v>
      </c>
      <c r="B33" s="23">
        <v>2026</v>
      </c>
      <c r="C33" s="34" t="s">
        <v>62</v>
      </c>
      <c r="D33" s="58" t="s">
        <v>356</v>
      </c>
      <c r="E33" s="59" t="s">
        <v>358</v>
      </c>
      <c r="F33" s="26" t="s">
        <v>595</v>
      </c>
      <c r="G33" s="65" t="s">
        <v>372</v>
      </c>
      <c r="H33" s="28" t="s">
        <v>419</v>
      </c>
      <c r="I33" s="29" t="s">
        <v>420</v>
      </c>
      <c r="J33" s="29" t="s">
        <v>421</v>
      </c>
      <c r="K33" s="30" t="s">
        <v>422</v>
      </c>
      <c r="L33" s="31">
        <v>1701</v>
      </c>
      <c r="M33" s="32" t="s">
        <v>63</v>
      </c>
      <c r="N33" s="33" t="s">
        <v>64</v>
      </c>
      <c r="O33" s="32" t="s">
        <v>65</v>
      </c>
      <c r="P33" s="32" t="s">
        <v>66</v>
      </c>
      <c r="Q33" s="32" t="s">
        <v>65</v>
      </c>
      <c r="R33" s="32" t="s">
        <v>66</v>
      </c>
      <c r="S33" s="32" t="s">
        <v>67</v>
      </c>
      <c r="T33" s="34" t="s">
        <v>68</v>
      </c>
      <c r="U33" s="32" t="s">
        <v>66</v>
      </c>
      <c r="V33" s="32">
        <v>99999999</v>
      </c>
      <c r="W33" s="30" t="s">
        <v>423</v>
      </c>
      <c r="X33" s="50" t="s">
        <v>70</v>
      </c>
      <c r="Y33" s="32" t="s">
        <v>424</v>
      </c>
      <c r="Z33" s="32" t="s">
        <v>424</v>
      </c>
      <c r="AA33" s="37" t="str">
        <f>+IFERROR(VLOOKUP(AB33,LISTAS!$C$2:$D$13,2,0)," ")</f>
        <v>BIENES Y SERVICIOS DE CONSUMO</v>
      </c>
      <c r="AB33" s="38" t="str">
        <f t="shared" si="5"/>
        <v>53</v>
      </c>
      <c r="AC33" s="58">
        <v>530104</v>
      </c>
      <c r="AD33" s="40" t="str">
        <f>+IFERROR(VLOOKUP(AC33,LISTAS!$A$2:$B$207,2,0)," ")</f>
        <v>Energia Electrica</v>
      </c>
      <c r="AE33" s="58" t="s">
        <v>429</v>
      </c>
      <c r="AF33" s="58"/>
      <c r="AG33" s="60"/>
      <c r="AH33" s="58"/>
      <c r="AI33" s="69"/>
      <c r="AJ33" s="58"/>
      <c r="AK33" s="58"/>
      <c r="AL33" s="58"/>
      <c r="AM33" s="58"/>
      <c r="AN33" s="62">
        <v>31007.8</v>
      </c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140"/>
      <c r="DH33" s="151">
        <f t="shared" si="6"/>
        <v>31007.8</v>
      </c>
      <c r="DI33" s="43">
        <f t="shared" si="7"/>
        <v>0</v>
      </c>
      <c r="DJ33" s="43">
        <f t="shared" si="8"/>
        <v>0</v>
      </c>
      <c r="DK33" s="145">
        <f t="shared" si="9"/>
        <v>0</v>
      </c>
      <c r="DL33" s="161">
        <f t="shared" si="10"/>
        <v>0</v>
      </c>
      <c r="DM33" s="147">
        <f t="shared" si="11"/>
        <v>31007.8</v>
      </c>
      <c r="DN33" s="152">
        <f t="shared" si="12"/>
        <v>0</v>
      </c>
      <c r="DO33" s="43">
        <v>2583.98</v>
      </c>
      <c r="DP33" s="43">
        <v>2583.98</v>
      </c>
      <c r="DQ33" s="43">
        <v>2583.98</v>
      </c>
      <c r="DR33" s="43">
        <v>2583.98</v>
      </c>
      <c r="DS33" s="43">
        <v>2583.98</v>
      </c>
      <c r="DT33" s="43">
        <v>2583.98</v>
      </c>
      <c r="DU33" s="43">
        <v>2583.98</v>
      </c>
      <c r="DV33" s="43">
        <v>2583.98</v>
      </c>
      <c r="DW33" s="43">
        <v>2583.9899999999998</v>
      </c>
      <c r="DX33" s="43">
        <v>2583.9899999999998</v>
      </c>
      <c r="DY33" s="43">
        <v>2583.9899999999998</v>
      </c>
      <c r="DZ33" s="43">
        <v>2583.9899999999998</v>
      </c>
      <c r="EA33" s="57">
        <f>SUM(DO33:DZ33)</f>
        <v>31007.799999999996</v>
      </c>
      <c r="EB33" s="45" t="str">
        <f t="shared" si="4"/>
        <v>CORRECTO</v>
      </c>
      <c r="EC33" s="45"/>
    </row>
    <row r="34" spans="1:133" ht="19.5" customHeight="1" x14ac:dyDescent="0.25">
      <c r="A34" s="47">
        <v>27</v>
      </c>
      <c r="B34" s="23">
        <v>2026</v>
      </c>
      <c r="C34" s="34" t="s">
        <v>62</v>
      </c>
      <c r="D34" s="58" t="s">
        <v>356</v>
      </c>
      <c r="E34" s="59" t="s">
        <v>358</v>
      </c>
      <c r="F34" s="26" t="s">
        <v>596</v>
      </c>
      <c r="G34" s="65" t="s">
        <v>373</v>
      </c>
      <c r="H34" s="28" t="s">
        <v>425</v>
      </c>
      <c r="I34" s="28" t="s">
        <v>426</v>
      </c>
      <c r="J34" s="29" t="s">
        <v>428</v>
      </c>
      <c r="K34" s="30" t="s">
        <v>422</v>
      </c>
      <c r="L34" s="31">
        <v>1701</v>
      </c>
      <c r="M34" s="53" t="s">
        <v>80</v>
      </c>
      <c r="N34" s="54" t="s">
        <v>81</v>
      </c>
      <c r="O34" s="53" t="s">
        <v>65</v>
      </c>
      <c r="P34" s="53" t="s">
        <v>66</v>
      </c>
      <c r="Q34" s="53" t="s">
        <v>65</v>
      </c>
      <c r="R34" s="53" t="s">
        <v>66</v>
      </c>
      <c r="S34" s="53" t="s">
        <v>70</v>
      </c>
      <c r="T34" s="55" t="s">
        <v>83</v>
      </c>
      <c r="U34" s="32" t="s">
        <v>66</v>
      </c>
      <c r="V34" s="32">
        <v>99999999</v>
      </c>
      <c r="W34" s="30" t="s">
        <v>423</v>
      </c>
      <c r="X34" s="50" t="s">
        <v>70</v>
      </c>
      <c r="Y34" s="32" t="s">
        <v>424</v>
      </c>
      <c r="Z34" s="32" t="s">
        <v>424</v>
      </c>
      <c r="AA34" s="37" t="str">
        <f>+IFERROR(VLOOKUP(AB34,LISTAS!$C$2:$D$13,2,0)," ")</f>
        <v>BIENES Y SERVICIOS DE CONSUMO</v>
      </c>
      <c r="AB34" s="38" t="str">
        <f t="shared" si="5"/>
        <v>53</v>
      </c>
      <c r="AC34" s="58">
        <v>530104</v>
      </c>
      <c r="AD34" s="40" t="str">
        <f>+IFERROR(VLOOKUP(AC34,LISTAS!$A$2:$B$207,2,0)," ")</f>
        <v>Energia Electrica</v>
      </c>
      <c r="AE34" s="58" t="s">
        <v>429</v>
      </c>
      <c r="AF34" s="58"/>
      <c r="AG34" s="60"/>
      <c r="AH34" s="58"/>
      <c r="AI34" s="69"/>
      <c r="AJ34" s="58"/>
      <c r="AK34" s="58"/>
      <c r="AL34" s="58"/>
      <c r="AM34" s="58"/>
      <c r="AN34" s="62">
        <v>48389.39</v>
      </c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140"/>
      <c r="DH34" s="151">
        <f t="shared" si="6"/>
        <v>48389.39</v>
      </c>
      <c r="DI34" s="43">
        <f t="shared" si="7"/>
        <v>0</v>
      </c>
      <c r="DJ34" s="43">
        <f t="shared" si="8"/>
        <v>0</v>
      </c>
      <c r="DK34" s="145">
        <f t="shared" si="9"/>
        <v>0</v>
      </c>
      <c r="DL34" s="161">
        <f t="shared" si="10"/>
        <v>0</v>
      </c>
      <c r="DM34" s="147">
        <f t="shared" si="11"/>
        <v>48389.39</v>
      </c>
      <c r="DN34" s="152">
        <f t="shared" si="12"/>
        <v>0</v>
      </c>
      <c r="DO34" s="43">
        <v>4032.44</v>
      </c>
      <c r="DP34" s="43">
        <v>4032.45</v>
      </c>
      <c r="DQ34" s="43">
        <v>4032.45</v>
      </c>
      <c r="DR34" s="43">
        <v>4032.45</v>
      </c>
      <c r="DS34" s="43">
        <v>4032.45</v>
      </c>
      <c r="DT34" s="43">
        <v>4032.45</v>
      </c>
      <c r="DU34" s="43">
        <v>4032.45</v>
      </c>
      <c r="DV34" s="43">
        <v>4032.45</v>
      </c>
      <c r="DW34" s="43">
        <v>4032.45</v>
      </c>
      <c r="DX34" s="43">
        <v>4032.45</v>
      </c>
      <c r="DY34" s="43">
        <v>4032.45</v>
      </c>
      <c r="DZ34" s="43">
        <v>4032.45</v>
      </c>
      <c r="EA34" s="57">
        <f>SUM(DO34:DZ34)</f>
        <v>48389.389999999992</v>
      </c>
      <c r="EB34" s="45" t="str">
        <f t="shared" si="4"/>
        <v>CORRECTO</v>
      </c>
      <c r="EC34" s="45"/>
    </row>
    <row r="35" spans="1:133" ht="19.5" customHeight="1" x14ac:dyDescent="0.25">
      <c r="A35" s="23">
        <v>28</v>
      </c>
      <c r="B35" s="23">
        <v>2026</v>
      </c>
      <c r="C35" s="70" t="s">
        <v>62</v>
      </c>
      <c r="D35" s="58" t="s">
        <v>356</v>
      </c>
      <c r="E35" s="59" t="s">
        <v>358</v>
      </c>
      <c r="F35" s="26" t="s">
        <v>597</v>
      </c>
      <c r="G35" s="65" t="s">
        <v>374</v>
      </c>
      <c r="H35" s="28" t="s">
        <v>425</v>
      </c>
      <c r="I35" s="28" t="s">
        <v>426</v>
      </c>
      <c r="J35" s="28" t="s">
        <v>427</v>
      </c>
      <c r="K35" s="30" t="s">
        <v>422</v>
      </c>
      <c r="L35" s="31">
        <v>1701</v>
      </c>
      <c r="M35" s="53" t="s">
        <v>74</v>
      </c>
      <c r="N35" s="54" t="s">
        <v>75</v>
      </c>
      <c r="O35" s="53" t="s">
        <v>65</v>
      </c>
      <c r="P35" s="53" t="s">
        <v>66</v>
      </c>
      <c r="Q35" s="53" t="s">
        <v>65</v>
      </c>
      <c r="R35" s="53" t="s">
        <v>66</v>
      </c>
      <c r="S35" s="53" t="s">
        <v>70</v>
      </c>
      <c r="T35" s="55" t="s">
        <v>77</v>
      </c>
      <c r="U35" s="32" t="s">
        <v>66</v>
      </c>
      <c r="V35" s="32">
        <v>99999999</v>
      </c>
      <c r="W35" s="30" t="s">
        <v>423</v>
      </c>
      <c r="X35" s="56" t="s">
        <v>67</v>
      </c>
      <c r="Y35" s="32" t="s">
        <v>424</v>
      </c>
      <c r="Z35" s="32" t="s">
        <v>424</v>
      </c>
      <c r="AA35" s="37" t="str">
        <f>+IFERROR(VLOOKUP(AB35,LISTAS!$C$2:$D$13,2,0)," ")</f>
        <v>BIENES Y SERVICIOS DE CONSUMO</v>
      </c>
      <c r="AB35" s="38" t="str">
        <f t="shared" si="5"/>
        <v>53</v>
      </c>
      <c r="AC35" s="58">
        <v>530104</v>
      </c>
      <c r="AD35" s="40" t="str">
        <f>+IFERROR(VLOOKUP(AC35,LISTAS!$A$2:$B$207,2,0)," ")</f>
        <v>Energia Electrica</v>
      </c>
      <c r="AE35" s="58" t="s">
        <v>429</v>
      </c>
      <c r="AF35" s="58"/>
      <c r="AG35" s="60"/>
      <c r="AH35" s="58"/>
      <c r="AI35" s="69"/>
      <c r="AJ35" s="58"/>
      <c r="AK35" s="58"/>
      <c r="AL35" s="58"/>
      <c r="AM35" s="58"/>
      <c r="AN35" s="62">
        <v>72093.59</v>
      </c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140"/>
      <c r="DH35" s="151">
        <f t="shared" si="6"/>
        <v>72093.59</v>
      </c>
      <c r="DI35" s="43">
        <f t="shared" si="7"/>
        <v>0</v>
      </c>
      <c r="DJ35" s="43">
        <f t="shared" si="8"/>
        <v>0</v>
      </c>
      <c r="DK35" s="145">
        <f t="shared" si="9"/>
        <v>0</v>
      </c>
      <c r="DL35" s="161">
        <f t="shared" si="10"/>
        <v>0</v>
      </c>
      <c r="DM35" s="147">
        <f t="shared" si="11"/>
        <v>72093.59</v>
      </c>
      <c r="DN35" s="152">
        <f t="shared" si="12"/>
        <v>0</v>
      </c>
      <c r="DO35" s="43">
        <v>10833.33</v>
      </c>
      <c r="DP35" s="43">
        <v>10833.33</v>
      </c>
      <c r="DQ35" s="43">
        <v>10833.33</v>
      </c>
      <c r="DR35" s="43">
        <v>10833.33</v>
      </c>
      <c r="DS35" s="43">
        <v>10833.33</v>
      </c>
      <c r="DT35" s="43">
        <v>10833.33</v>
      </c>
      <c r="DU35" s="43">
        <v>7093.61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57">
        <f t="shared" si="14"/>
        <v>72093.59</v>
      </c>
      <c r="EB35" s="45" t="str">
        <f t="shared" si="4"/>
        <v>CORRECTO</v>
      </c>
      <c r="EC35" s="45"/>
    </row>
    <row r="36" spans="1:133" ht="19.5" customHeight="1" x14ac:dyDescent="0.25">
      <c r="A36" s="47">
        <v>29</v>
      </c>
      <c r="B36" s="23">
        <v>2026</v>
      </c>
      <c r="C36" s="34" t="s">
        <v>62</v>
      </c>
      <c r="D36" s="58" t="s">
        <v>356</v>
      </c>
      <c r="E36" s="59" t="s">
        <v>358</v>
      </c>
      <c r="F36" s="26" t="s">
        <v>598</v>
      </c>
      <c r="G36" s="65" t="s">
        <v>375</v>
      </c>
      <c r="H36" s="28" t="s">
        <v>425</v>
      </c>
      <c r="I36" s="28" t="s">
        <v>426</v>
      </c>
      <c r="J36" s="29" t="s">
        <v>428</v>
      </c>
      <c r="K36" s="30" t="s">
        <v>422</v>
      </c>
      <c r="L36" s="31">
        <v>1701</v>
      </c>
      <c r="M36" s="53" t="s">
        <v>80</v>
      </c>
      <c r="N36" s="54" t="s">
        <v>81</v>
      </c>
      <c r="O36" s="53" t="s">
        <v>65</v>
      </c>
      <c r="P36" s="53" t="s">
        <v>66</v>
      </c>
      <c r="Q36" s="53" t="s">
        <v>65</v>
      </c>
      <c r="R36" s="53" t="s">
        <v>66</v>
      </c>
      <c r="S36" s="53" t="s">
        <v>67</v>
      </c>
      <c r="T36" s="55" t="s">
        <v>82</v>
      </c>
      <c r="U36" s="32" t="s">
        <v>66</v>
      </c>
      <c r="V36" s="32">
        <v>99999999</v>
      </c>
      <c r="W36" s="30" t="s">
        <v>423</v>
      </c>
      <c r="X36" s="56" t="s">
        <v>67</v>
      </c>
      <c r="Y36" s="32" t="s">
        <v>424</v>
      </c>
      <c r="Z36" s="32" t="s">
        <v>424</v>
      </c>
      <c r="AA36" s="37" t="str">
        <f>+IFERROR(VLOOKUP(AB36,LISTAS!$C$2:$D$13,2,0)," ")</f>
        <v>BIENES Y SERVICIOS DE CONSUMO</v>
      </c>
      <c r="AB36" s="38" t="str">
        <f t="shared" si="5"/>
        <v>53</v>
      </c>
      <c r="AC36" s="58">
        <v>530105</v>
      </c>
      <c r="AD36" s="40" t="str">
        <f>+IFERROR(VLOOKUP(AC36,LISTAS!$A$2:$B$207,2,0)," ")</f>
        <v>Telecomunicaciones</v>
      </c>
      <c r="AE36" s="58" t="s">
        <v>429</v>
      </c>
      <c r="AF36" s="58"/>
      <c r="AG36" s="60"/>
      <c r="AH36" s="58"/>
      <c r="AI36" s="69"/>
      <c r="AJ36" s="58"/>
      <c r="AK36" s="58"/>
      <c r="AL36" s="58"/>
      <c r="AM36" s="58"/>
      <c r="AN36" s="62">
        <v>125475.21</v>
      </c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140"/>
      <c r="DH36" s="151">
        <f t="shared" si="6"/>
        <v>125475.21</v>
      </c>
      <c r="DI36" s="43">
        <f t="shared" si="7"/>
        <v>0</v>
      </c>
      <c r="DJ36" s="43">
        <f t="shared" si="8"/>
        <v>0</v>
      </c>
      <c r="DK36" s="145">
        <f t="shared" si="9"/>
        <v>0</v>
      </c>
      <c r="DL36" s="161">
        <f t="shared" si="10"/>
        <v>0</v>
      </c>
      <c r="DM36" s="147">
        <f t="shared" si="11"/>
        <v>125475.21</v>
      </c>
      <c r="DN36" s="152">
        <f t="shared" si="12"/>
        <v>0</v>
      </c>
      <c r="DO36" s="43">
        <v>20912.509999999998</v>
      </c>
      <c r="DP36" s="43">
        <v>20912.54</v>
      </c>
      <c r="DQ36" s="43">
        <v>20912.54</v>
      </c>
      <c r="DR36" s="43">
        <v>20912.54</v>
      </c>
      <c r="DS36" s="43">
        <v>20912.54</v>
      </c>
      <c r="DT36" s="43">
        <v>20912.54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57">
        <f t="shared" si="14"/>
        <v>125475.21000000002</v>
      </c>
      <c r="EB36" s="45" t="str">
        <f t="shared" si="4"/>
        <v>CORRECTO</v>
      </c>
      <c r="EC36" s="45"/>
    </row>
    <row r="37" spans="1:133" ht="19.5" customHeight="1" x14ac:dyDescent="0.25">
      <c r="A37" s="47">
        <v>30</v>
      </c>
      <c r="B37" s="23">
        <v>2026</v>
      </c>
      <c r="C37" s="34" t="s">
        <v>62</v>
      </c>
      <c r="D37" s="58" t="s">
        <v>356</v>
      </c>
      <c r="E37" s="59" t="s">
        <v>358</v>
      </c>
      <c r="F37" s="26" t="s">
        <v>599</v>
      </c>
      <c r="G37" s="65" t="s">
        <v>376</v>
      </c>
      <c r="H37" s="28" t="s">
        <v>425</v>
      </c>
      <c r="I37" s="28" t="s">
        <v>426</v>
      </c>
      <c r="J37" s="28" t="s">
        <v>427</v>
      </c>
      <c r="K37" s="30" t="s">
        <v>422</v>
      </c>
      <c r="L37" s="31">
        <v>1701</v>
      </c>
      <c r="M37" s="53" t="s">
        <v>74</v>
      </c>
      <c r="N37" s="54" t="s">
        <v>75</v>
      </c>
      <c r="O37" s="53" t="s">
        <v>65</v>
      </c>
      <c r="P37" s="53" t="s">
        <v>66</v>
      </c>
      <c r="Q37" s="53" t="s">
        <v>65</v>
      </c>
      <c r="R37" s="53" t="s">
        <v>66</v>
      </c>
      <c r="S37" s="53" t="s">
        <v>70</v>
      </c>
      <c r="T37" s="55" t="s">
        <v>77</v>
      </c>
      <c r="U37" s="32" t="s">
        <v>66</v>
      </c>
      <c r="V37" s="32">
        <v>99999999</v>
      </c>
      <c r="W37" s="30" t="s">
        <v>423</v>
      </c>
      <c r="X37" s="50" t="s">
        <v>70</v>
      </c>
      <c r="Y37" s="32" t="s">
        <v>424</v>
      </c>
      <c r="Z37" s="32" t="s">
        <v>424</v>
      </c>
      <c r="AA37" s="37" t="str">
        <f>+IFERROR(VLOOKUP(AB37,LISTAS!$C$2:$D$13,2,0)," ")</f>
        <v>BIENES Y SERVICIOS DE CONSUMO</v>
      </c>
      <c r="AB37" s="38" t="str">
        <f t="shared" si="5"/>
        <v>53</v>
      </c>
      <c r="AC37" s="58">
        <v>530105</v>
      </c>
      <c r="AD37" s="40" t="str">
        <f>+IFERROR(VLOOKUP(AC37,LISTAS!$A$2:$B$207,2,0)," ")</f>
        <v>Telecomunicaciones</v>
      </c>
      <c r="AE37" s="58" t="s">
        <v>429</v>
      </c>
      <c r="AF37" s="58"/>
      <c r="AG37" s="60"/>
      <c r="AH37" s="58"/>
      <c r="AI37" s="69"/>
      <c r="AJ37" s="58"/>
      <c r="AK37" s="58"/>
      <c r="AL37" s="58"/>
      <c r="AM37" s="58"/>
      <c r="AN37" s="62">
        <v>6072.55</v>
      </c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140"/>
      <c r="DH37" s="151">
        <f t="shared" si="6"/>
        <v>6072.55</v>
      </c>
      <c r="DI37" s="43">
        <f t="shared" si="7"/>
        <v>0</v>
      </c>
      <c r="DJ37" s="43">
        <f t="shared" si="8"/>
        <v>0</v>
      </c>
      <c r="DK37" s="145">
        <f t="shared" si="9"/>
        <v>0</v>
      </c>
      <c r="DL37" s="161">
        <f t="shared" si="10"/>
        <v>0</v>
      </c>
      <c r="DM37" s="147">
        <f t="shared" si="11"/>
        <v>6072.55</v>
      </c>
      <c r="DN37" s="152">
        <f t="shared" si="12"/>
        <v>0</v>
      </c>
      <c r="DO37" s="43">
        <v>506.02</v>
      </c>
      <c r="DP37" s="43">
        <v>506.05</v>
      </c>
      <c r="DQ37" s="43">
        <v>506.05</v>
      </c>
      <c r="DR37" s="43">
        <v>506.05</v>
      </c>
      <c r="DS37" s="43">
        <v>506.05</v>
      </c>
      <c r="DT37" s="43">
        <v>506.05</v>
      </c>
      <c r="DU37" s="43">
        <v>506.05</v>
      </c>
      <c r="DV37" s="43">
        <v>506.05</v>
      </c>
      <c r="DW37" s="43">
        <v>506.05</v>
      </c>
      <c r="DX37" s="43">
        <v>506.05</v>
      </c>
      <c r="DY37" s="43">
        <v>506.05</v>
      </c>
      <c r="DZ37" s="43">
        <v>506.03</v>
      </c>
      <c r="EA37" s="57">
        <f t="shared" si="14"/>
        <v>6072.55</v>
      </c>
      <c r="EB37" s="45" t="str">
        <f t="shared" si="4"/>
        <v>CORRECTO</v>
      </c>
      <c r="EC37" s="45"/>
    </row>
    <row r="38" spans="1:133" ht="19.5" customHeight="1" x14ac:dyDescent="0.25">
      <c r="A38" s="23">
        <v>31</v>
      </c>
      <c r="B38" s="23">
        <v>2026</v>
      </c>
      <c r="C38" s="34" t="s">
        <v>62</v>
      </c>
      <c r="D38" s="58" t="s">
        <v>356</v>
      </c>
      <c r="E38" s="59" t="s">
        <v>358</v>
      </c>
      <c r="F38" s="26" t="s">
        <v>600</v>
      </c>
      <c r="G38" s="65" t="s">
        <v>377</v>
      </c>
      <c r="H38" s="28" t="s">
        <v>425</v>
      </c>
      <c r="I38" s="28" t="s">
        <v>426</v>
      </c>
      <c r="J38" s="29" t="s">
        <v>428</v>
      </c>
      <c r="K38" s="30" t="s">
        <v>422</v>
      </c>
      <c r="L38" s="31">
        <v>1701</v>
      </c>
      <c r="M38" s="53" t="s">
        <v>80</v>
      </c>
      <c r="N38" s="54" t="s">
        <v>81</v>
      </c>
      <c r="O38" s="53" t="s">
        <v>65</v>
      </c>
      <c r="P38" s="53" t="s">
        <v>66</v>
      </c>
      <c r="Q38" s="53" t="s">
        <v>65</v>
      </c>
      <c r="R38" s="53" t="s">
        <v>66</v>
      </c>
      <c r="S38" s="53" t="s">
        <v>70</v>
      </c>
      <c r="T38" s="55" t="s">
        <v>83</v>
      </c>
      <c r="U38" s="32" t="s">
        <v>66</v>
      </c>
      <c r="V38" s="32">
        <v>99999999</v>
      </c>
      <c r="W38" s="30" t="s">
        <v>423</v>
      </c>
      <c r="X38" s="56" t="s">
        <v>67</v>
      </c>
      <c r="Y38" s="32" t="s">
        <v>424</v>
      </c>
      <c r="Z38" s="32" t="s">
        <v>424</v>
      </c>
      <c r="AA38" s="37" t="str">
        <f>+IFERROR(VLOOKUP(AB38,LISTAS!$C$2:$D$13,2,0)," ")</f>
        <v>BIENES Y SERVICIOS DE CONSUMO</v>
      </c>
      <c r="AB38" s="38" t="str">
        <f t="shared" si="5"/>
        <v>53</v>
      </c>
      <c r="AC38" s="58">
        <v>530105</v>
      </c>
      <c r="AD38" s="40" t="str">
        <f>+IFERROR(VLOOKUP(AC38,LISTAS!$A$2:$B$207,2,0)," ")</f>
        <v>Telecomunicaciones</v>
      </c>
      <c r="AE38" s="58" t="s">
        <v>429</v>
      </c>
      <c r="AF38" s="58"/>
      <c r="AG38" s="60"/>
      <c r="AH38" s="58"/>
      <c r="AI38" s="69"/>
      <c r="AJ38" s="58"/>
      <c r="AK38" s="58"/>
      <c r="AL38" s="58"/>
      <c r="AM38" s="58"/>
      <c r="AN38" s="62">
        <v>2709.51</v>
      </c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140"/>
      <c r="DH38" s="151">
        <f t="shared" si="6"/>
        <v>2709.51</v>
      </c>
      <c r="DI38" s="43">
        <f t="shared" si="7"/>
        <v>0</v>
      </c>
      <c r="DJ38" s="43">
        <f t="shared" si="8"/>
        <v>0</v>
      </c>
      <c r="DK38" s="145">
        <f t="shared" si="9"/>
        <v>0</v>
      </c>
      <c r="DL38" s="161">
        <f t="shared" si="10"/>
        <v>0</v>
      </c>
      <c r="DM38" s="147">
        <f t="shared" si="11"/>
        <v>2709.51</v>
      </c>
      <c r="DN38" s="152">
        <f t="shared" si="12"/>
        <v>0</v>
      </c>
      <c r="DO38" s="43">
        <v>422.72</v>
      </c>
      <c r="DP38" s="43">
        <v>422.72</v>
      </c>
      <c r="DQ38" s="43">
        <v>422.72</v>
      </c>
      <c r="DR38" s="43">
        <v>422.72</v>
      </c>
      <c r="DS38" s="43">
        <v>422.72</v>
      </c>
      <c r="DT38" s="43">
        <v>422.72</v>
      </c>
      <c r="DU38" s="43">
        <v>173.19000000000003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57">
        <f t="shared" si="14"/>
        <v>2709.5100000000007</v>
      </c>
      <c r="EB38" s="45" t="str">
        <f t="shared" si="4"/>
        <v>CORRECTO</v>
      </c>
      <c r="EC38" s="45"/>
    </row>
    <row r="39" spans="1:133" ht="19.5" customHeight="1" x14ac:dyDescent="0.25">
      <c r="A39" s="47">
        <v>32</v>
      </c>
      <c r="B39" s="23">
        <v>2026</v>
      </c>
      <c r="C39" s="34" t="s">
        <v>62</v>
      </c>
      <c r="D39" s="58" t="s">
        <v>356</v>
      </c>
      <c r="E39" s="59" t="s">
        <v>358</v>
      </c>
      <c r="F39" s="26" t="s">
        <v>601</v>
      </c>
      <c r="G39" s="65" t="s">
        <v>378</v>
      </c>
      <c r="H39" s="28" t="s">
        <v>419</v>
      </c>
      <c r="I39" s="29" t="s">
        <v>420</v>
      </c>
      <c r="J39" s="29" t="s">
        <v>421</v>
      </c>
      <c r="K39" s="30" t="s">
        <v>422</v>
      </c>
      <c r="L39" s="31">
        <v>1701</v>
      </c>
      <c r="M39" s="32" t="s">
        <v>63</v>
      </c>
      <c r="N39" s="33" t="s">
        <v>64</v>
      </c>
      <c r="O39" s="32" t="s">
        <v>65</v>
      </c>
      <c r="P39" s="32" t="s">
        <v>66</v>
      </c>
      <c r="Q39" s="32" t="s">
        <v>65</v>
      </c>
      <c r="R39" s="32" t="s">
        <v>66</v>
      </c>
      <c r="S39" s="32" t="s">
        <v>67</v>
      </c>
      <c r="T39" s="34" t="s">
        <v>68</v>
      </c>
      <c r="U39" s="32" t="s">
        <v>66</v>
      </c>
      <c r="V39" s="32">
        <v>99999999</v>
      </c>
      <c r="W39" s="30" t="s">
        <v>423</v>
      </c>
      <c r="X39" s="56" t="s">
        <v>67</v>
      </c>
      <c r="Y39" s="32" t="s">
        <v>424</v>
      </c>
      <c r="Z39" s="32" t="s">
        <v>424</v>
      </c>
      <c r="AA39" s="37" t="str">
        <f>+IFERROR(VLOOKUP(AB39,LISTAS!$C$2:$D$13,2,0)," ")</f>
        <v>BIENES Y SERVICIOS DE CONSUMO</v>
      </c>
      <c r="AB39" s="38" t="str">
        <f t="shared" si="5"/>
        <v>53</v>
      </c>
      <c r="AC39" s="58">
        <v>530811</v>
      </c>
      <c r="AD39" s="40" t="str">
        <f>+IFERROR(VLOOKUP(AC39,LISTAS!$A$2:$B$207,2,0)," ")</f>
        <v>Insumos Materiales y Suministros para Construccion Electricidad Plomeria Carpinteria Senalizacion Vial Navegacion Contra Incendios y placas</v>
      </c>
      <c r="AE39" s="58" t="s">
        <v>430</v>
      </c>
      <c r="AF39" s="58" t="s">
        <v>429</v>
      </c>
      <c r="AG39" s="60">
        <v>1</v>
      </c>
      <c r="AH39" s="66" t="s">
        <v>435</v>
      </c>
      <c r="AI39" s="69">
        <v>10000</v>
      </c>
      <c r="AJ39" s="58" t="s">
        <v>439</v>
      </c>
      <c r="AK39" s="58" t="s">
        <v>49</v>
      </c>
      <c r="AL39" s="58" t="s">
        <v>433</v>
      </c>
      <c r="AM39" s="58" t="s">
        <v>434</v>
      </c>
      <c r="AN39" s="62">
        <v>10000</v>
      </c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140"/>
      <c r="DH39" s="151">
        <f t="shared" si="6"/>
        <v>10000</v>
      </c>
      <c r="DI39" s="43">
        <f t="shared" si="7"/>
        <v>0</v>
      </c>
      <c r="DJ39" s="43">
        <f t="shared" si="8"/>
        <v>0</v>
      </c>
      <c r="DK39" s="145">
        <f t="shared" si="9"/>
        <v>0</v>
      </c>
      <c r="DL39" s="161">
        <f t="shared" si="10"/>
        <v>0</v>
      </c>
      <c r="DM39" s="147">
        <f t="shared" si="11"/>
        <v>10000</v>
      </c>
      <c r="DN39" s="152">
        <f t="shared" si="12"/>
        <v>0</v>
      </c>
      <c r="DO39" s="43">
        <v>0</v>
      </c>
      <c r="DP39" s="43">
        <v>0</v>
      </c>
      <c r="DQ39" s="43">
        <v>10000</v>
      </c>
      <c r="DR39" s="43">
        <v>0</v>
      </c>
      <c r="DS39" s="43">
        <v>0</v>
      </c>
      <c r="DT39" s="43">
        <v>0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57">
        <f t="shared" si="14"/>
        <v>10000</v>
      </c>
      <c r="EB39" s="45" t="str">
        <f t="shared" si="4"/>
        <v>CORRECTO</v>
      </c>
      <c r="EC39" s="45"/>
    </row>
    <row r="40" spans="1:133" ht="19.5" customHeight="1" x14ac:dyDescent="0.25">
      <c r="A40" s="47">
        <v>33</v>
      </c>
      <c r="B40" s="23">
        <v>2026</v>
      </c>
      <c r="C40" s="34" t="s">
        <v>62</v>
      </c>
      <c r="D40" s="58" t="s">
        <v>356</v>
      </c>
      <c r="E40" s="59" t="s">
        <v>358</v>
      </c>
      <c r="F40" s="26" t="s">
        <v>602</v>
      </c>
      <c r="G40" s="65" t="s">
        <v>379</v>
      </c>
      <c r="H40" s="28" t="s">
        <v>419</v>
      </c>
      <c r="I40" s="29" t="s">
        <v>420</v>
      </c>
      <c r="J40" s="29" t="s">
        <v>421</v>
      </c>
      <c r="K40" s="30" t="s">
        <v>422</v>
      </c>
      <c r="L40" s="31">
        <v>1701</v>
      </c>
      <c r="M40" s="32" t="s">
        <v>63</v>
      </c>
      <c r="N40" s="33" t="s">
        <v>64</v>
      </c>
      <c r="O40" s="32" t="s">
        <v>65</v>
      </c>
      <c r="P40" s="32" t="s">
        <v>66</v>
      </c>
      <c r="Q40" s="32" t="s">
        <v>65</v>
      </c>
      <c r="R40" s="32" t="s">
        <v>66</v>
      </c>
      <c r="S40" s="32" t="s">
        <v>67</v>
      </c>
      <c r="T40" s="34" t="s">
        <v>68</v>
      </c>
      <c r="U40" s="32" t="s">
        <v>66</v>
      </c>
      <c r="V40" s="32">
        <v>99999999</v>
      </c>
      <c r="W40" s="30" t="s">
        <v>423</v>
      </c>
      <c r="X40" s="56" t="s">
        <v>67</v>
      </c>
      <c r="Y40" s="32" t="s">
        <v>424</v>
      </c>
      <c r="Z40" s="32" t="s">
        <v>424</v>
      </c>
      <c r="AA40" s="37" t="str">
        <f>+IFERROR(VLOOKUP(AB40,LISTAS!$C$2:$D$13,2,0)," ")</f>
        <v>BIENES Y SERVICIOS DE CONSUMO</v>
      </c>
      <c r="AB40" s="38" t="str">
        <f t="shared" si="5"/>
        <v>53</v>
      </c>
      <c r="AC40" s="58">
        <v>530418</v>
      </c>
      <c r="AD40" s="40" t="str">
        <f>+IFERROR(VLOOKUP(AC40,LISTAS!$A$2:$B$207,2,0)," ")</f>
        <v>Mantenimiento de Áreas Verdes y Arreglo de Vías Internas</v>
      </c>
      <c r="AE40" s="58" t="s">
        <v>430</v>
      </c>
      <c r="AF40" s="58" t="s">
        <v>429</v>
      </c>
      <c r="AG40" s="60">
        <v>3</v>
      </c>
      <c r="AH40" s="58" t="s">
        <v>431</v>
      </c>
      <c r="AI40" s="69">
        <v>2000</v>
      </c>
      <c r="AJ40" s="58" t="s">
        <v>437</v>
      </c>
      <c r="AK40" s="58" t="s">
        <v>49</v>
      </c>
      <c r="AL40" s="58" t="s">
        <v>433</v>
      </c>
      <c r="AM40" s="58" t="s">
        <v>434</v>
      </c>
      <c r="AN40" s="62">
        <v>2000</v>
      </c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140"/>
      <c r="DH40" s="151">
        <f t="shared" si="6"/>
        <v>2000</v>
      </c>
      <c r="DI40" s="43">
        <f t="shared" si="7"/>
        <v>0</v>
      </c>
      <c r="DJ40" s="43">
        <f t="shared" si="8"/>
        <v>0</v>
      </c>
      <c r="DK40" s="145">
        <f t="shared" si="9"/>
        <v>0</v>
      </c>
      <c r="DL40" s="161">
        <f t="shared" si="10"/>
        <v>0</v>
      </c>
      <c r="DM40" s="147">
        <f t="shared" si="11"/>
        <v>2000</v>
      </c>
      <c r="DN40" s="152">
        <f t="shared" si="12"/>
        <v>0</v>
      </c>
      <c r="DO40" s="43">
        <v>0</v>
      </c>
      <c r="DP40" s="43">
        <v>0</v>
      </c>
      <c r="DQ40" s="43">
        <v>666.66666666666663</v>
      </c>
      <c r="DR40" s="43">
        <v>0</v>
      </c>
      <c r="DS40" s="43">
        <v>0</v>
      </c>
      <c r="DT40" s="43">
        <v>0</v>
      </c>
      <c r="DU40" s="43">
        <v>666.66666666666663</v>
      </c>
      <c r="DV40" s="43">
        <v>0</v>
      </c>
      <c r="DW40" s="43">
        <v>0</v>
      </c>
      <c r="DX40" s="43">
        <v>0</v>
      </c>
      <c r="DY40" s="43">
        <v>666.66666666666663</v>
      </c>
      <c r="DZ40" s="43">
        <v>0</v>
      </c>
      <c r="EA40" s="57">
        <f t="shared" si="14"/>
        <v>2000</v>
      </c>
      <c r="EB40" s="45" t="str">
        <f t="shared" si="4"/>
        <v>CORRECTO</v>
      </c>
      <c r="EC40" s="45"/>
    </row>
    <row r="41" spans="1:133" ht="19.5" customHeight="1" x14ac:dyDescent="0.25">
      <c r="A41" s="23">
        <v>34</v>
      </c>
      <c r="B41" s="23">
        <v>2026</v>
      </c>
      <c r="C41" s="34" t="s">
        <v>62</v>
      </c>
      <c r="D41" s="58" t="s">
        <v>356</v>
      </c>
      <c r="E41" s="59" t="s">
        <v>358</v>
      </c>
      <c r="F41" s="26" t="s">
        <v>603</v>
      </c>
      <c r="G41" s="65" t="s">
        <v>380</v>
      </c>
      <c r="H41" s="28" t="s">
        <v>419</v>
      </c>
      <c r="I41" s="29" t="s">
        <v>420</v>
      </c>
      <c r="J41" s="29" t="s">
        <v>421</v>
      </c>
      <c r="K41" s="30" t="s">
        <v>422</v>
      </c>
      <c r="L41" s="31">
        <v>1701</v>
      </c>
      <c r="M41" s="32" t="s">
        <v>63</v>
      </c>
      <c r="N41" s="33" t="s">
        <v>64</v>
      </c>
      <c r="O41" s="32" t="s">
        <v>65</v>
      </c>
      <c r="P41" s="32" t="s">
        <v>66</v>
      </c>
      <c r="Q41" s="32" t="s">
        <v>65</v>
      </c>
      <c r="R41" s="32" t="s">
        <v>66</v>
      </c>
      <c r="S41" s="32" t="s">
        <v>67</v>
      </c>
      <c r="T41" s="34" t="s">
        <v>68</v>
      </c>
      <c r="U41" s="32" t="s">
        <v>66</v>
      </c>
      <c r="V41" s="32">
        <v>99999999</v>
      </c>
      <c r="W41" s="30" t="s">
        <v>423</v>
      </c>
      <c r="X41" s="56" t="s">
        <v>67</v>
      </c>
      <c r="Y41" s="32" t="s">
        <v>424</v>
      </c>
      <c r="Z41" s="32" t="s">
        <v>424</v>
      </c>
      <c r="AA41" s="37" t="str">
        <f>+IFERROR(VLOOKUP(AB41,LISTAS!$C$2:$D$13,2,0)," ")</f>
        <v>BIENES Y SERVICIOS DE CONSUMO</v>
      </c>
      <c r="AB41" s="38" t="str">
        <f t="shared" si="5"/>
        <v>53</v>
      </c>
      <c r="AC41" s="58">
        <v>531601</v>
      </c>
      <c r="AD41" s="40" t="str">
        <f>+IFERROR(VLOOKUP(AC41,LISTAS!$A$2:$B$207,2,0)," ")</f>
        <v>Fondos de Reposicion Cajas Chicas</v>
      </c>
      <c r="AE41" s="58" t="s">
        <v>430</v>
      </c>
      <c r="AF41" s="58" t="s">
        <v>429</v>
      </c>
      <c r="AG41" s="60">
        <v>12</v>
      </c>
      <c r="AH41" s="58" t="s">
        <v>431</v>
      </c>
      <c r="AI41" s="69">
        <v>3600</v>
      </c>
      <c r="AJ41" s="58" t="s">
        <v>437</v>
      </c>
      <c r="AK41" s="58" t="s">
        <v>47</v>
      </c>
      <c r="AL41" s="58" t="s">
        <v>433</v>
      </c>
      <c r="AM41" s="58" t="s">
        <v>66</v>
      </c>
      <c r="AN41" s="62">
        <v>1800</v>
      </c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140"/>
      <c r="DH41" s="151">
        <f t="shared" si="6"/>
        <v>1800</v>
      </c>
      <c r="DI41" s="43">
        <f t="shared" si="7"/>
        <v>0</v>
      </c>
      <c r="DJ41" s="43">
        <f t="shared" si="8"/>
        <v>0</v>
      </c>
      <c r="DK41" s="145">
        <f t="shared" si="9"/>
        <v>0</v>
      </c>
      <c r="DL41" s="161">
        <f t="shared" si="10"/>
        <v>0</v>
      </c>
      <c r="DM41" s="147">
        <f t="shared" si="11"/>
        <v>1800</v>
      </c>
      <c r="DN41" s="152">
        <f t="shared" si="12"/>
        <v>0</v>
      </c>
      <c r="DO41" s="43">
        <v>300</v>
      </c>
      <c r="DP41" s="43">
        <v>300</v>
      </c>
      <c r="DQ41" s="43">
        <v>300</v>
      </c>
      <c r="DR41" s="43">
        <v>300</v>
      </c>
      <c r="DS41" s="43">
        <v>300</v>
      </c>
      <c r="DT41" s="43">
        <v>300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57">
        <f t="shared" si="14"/>
        <v>1800</v>
      </c>
      <c r="EB41" s="45" t="str">
        <f t="shared" si="4"/>
        <v>CORRECTO</v>
      </c>
      <c r="EC41" s="45"/>
    </row>
    <row r="42" spans="1:133" ht="19.5" customHeight="1" x14ac:dyDescent="0.25">
      <c r="A42" s="47">
        <v>35</v>
      </c>
      <c r="B42" s="23">
        <v>2026</v>
      </c>
      <c r="C42" s="34" t="s">
        <v>62</v>
      </c>
      <c r="D42" s="58" t="s">
        <v>356</v>
      </c>
      <c r="E42" s="58" t="s">
        <v>358</v>
      </c>
      <c r="F42" s="26" t="s">
        <v>604</v>
      </c>
      <c r="G42" s="65" t="s">
        <v>381</v>
      </c>
      <c r="H42" s="28" t="s">
        <v>419</v>
      </c>
      <c r="I42" s="29" t="s">
        <v>420</v>
      </c>
      <c r="J42" s="29" t="s">
        <v>421</v>
      </c>
      <c r="K42" s="30" t="s">
        <v>422</v>
      </c>
      <c r="L42" s="31">
        <v>1701</v>
      </c>
      <c r="M42" s="32" t="s">
        <v>63</v>
      </c>
      <c r="N42" s="33" t="s">
        <v>64</v>
      </c>
      <c r="O42" s="32" t="s">
        <v>65</v>
      </c>
      <c r="P42" s="32" t="s">
        <v>66</v>
      </c>
      <c r="Q42" s="32" t="s">
        <v>65</v>
      </c>
      <c r="R42" s="32" t="s">
        <v>66</v>
      </c>
      <c r="S42" s="32" t="s">
        <v>67</v>
      </c>
      <c r="T42" s="34" t="s">
        <v>68</v>
      </c>
      <c r="U42" s="32" t="s">
        <v>66</v>
      </c>
      <c r="V42" s="32">
        <v>99999999</v>
      </c>
      <c r="W42" s="30" t="s">
        <v>423</v>
      </c>
      <c r="X42" s="56" t="s">
        <v>67</v>
      </c>
      <c r="Y42" s="32" t="s">
        <v>424</v>
      </c>
      <c r="Z42" s="32" t="s">
        <v>424</v>
      </c>
      <c r="AA42" s="37" t="str">
        <f>+IFERROR(VLOOKUP(AB42,LISTAS!$C$2:$D$13,2,0)," ")</f>
        <v>BIENES Y SERVICIOS DE CONSUMO</v>
      </c>
      <c r="AB42" s="38" t="str">
        <f t="shared" si="5"/>
        <v>53</v>
      </c>
      <c r="AC42" s="58">
        <v>530804</v>
      </c>
      <c r="AD42" s="40" t="str">
        <f>+IFERROR(VLOOKUP(AC42,LISTAS!$A$2:$B$207,2,0)," ")</f>
        <v>Materiales de Oficina</v>
      </c>
      <c r="AE42" s="58" t="s">
        <v>430</v>
      </c>
      <c r="AF42" s="58" t="s">
        <v>429</v>
      </c>
      <c r="AG42" s="60">
        <v>1</v>
      </c>
      <c r="AH42" s="66" t="s">
        <v>435</v>
      </c>
      <c r="AI42" s="69">
        <v>35000</v>
      </c>
      <c r="AJ42" s="58" t="s">
        <v>439</v>
      </c>
      <c r="AK42" s="58" t="s">
        <v>49</v>
      </c>
      <c r="AL42" s="58" t="s">
        <v>433</v>
      </c>
      <c r="AM42" s="58" t="s">
        <v>438</v>
      </c>
      <c r="AN42" s="43">
        <v>35000</v>
      </c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140"/>
      <c r="DH42" s="151">
        <f t="shared" si="6"/>
        <v>35000</v>
      </c>
      <c r="DI42" s="43">
        <f t="shared" si="7"/>
        <v>0</v>
      </c>
      <c r="DJ42" s="43">
        <f t="shared" si="8"/>
        <v>0</v>
      </c>
      <c r="DK42" s="145">
        <f t="shared" si="9"/>
        <v>0</v>
      </c>
      <c r="DL42" s="161">
        <f t="shared" si="10"/>
        <v>0</v>
      </c>
      <c r="DM42" s="147">
        <f t="shared" si="11"/>
        <v>35000</v>
      </c>
      <c r="DN42" s="152">
        <f t="shared" si="12"/>
        <v>0</v>
      </c>
      <c r="DO42" s="43">
        <v>0</v>
      </c>
      <c r="DP42" s="43">
        <v>0</v>
      </c>
      <c r="DQ42" s="43">
        <v>35000</v>
      </c>
      <c r="DR42" s="43">
        <v>0</v>
      </c>
      <c r="DS42" s="43">
        <v>0</v>
      </c>
      <c r="DT42" s="43">
        <v>0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57">
        <f t="shared" si="14"/>
        <v>35000</v>
      </c>
      <c r="EB42" s="45" t="str">
        <f t="shared" si="4"/>
        <v>CORRECTO</v>
      </c>
      <c r="EC42" s="45"/>
    </row>
    <row r="43" spans="1:133" ht="19.5" customHeight="1" x14ac:dyDescent="0.25">
      <c r="A43" s="47">
        <v>36</v>
      </c>
      <c r="B43" s="23">
        <v>2026</v>
      </c>
      <c r="C43" s="34" t="s">
        <v>62</v>
      </c>
      <c r="D43" s="58" t="s">
        <v>356</v>
      </c>
      <c r="E43" s="58" t="s">
        <v>358</v>
      </c>
      <c r="F43" s="26" t="s">
        <v>605</v>
      </c>
      <c r="G43" s="65" t="s">
        <v>382</v>
      </c>
      <c r="H43" s="28" t="s">
        <v>425</v>
      </c>
      <c r="I43" s="28" t="s">
        <v>426</v>
      </c>
      <c r="J43" s="28" t="s">
        <v>427</v>
      </c>
      <c r="K43" s="30" t="s">
        <v>422</v>
      </c>
      <c r="L43" s="31">
        <v>1701</v>
      </c>
      <c r="M43" s="53" t="s">
        <v>74</v>
      </c>
      <c r="N43" s="54" t="s">
        <v>75</v>
      </c>
      <c r="O43" s="53" t="s">
        <v>65</v>
      </c>
      <c r="P43" s="53" t="s">
        <v>66</v>
      </c>
      <c r="Q43" s="53" t="s">
        <v>65</v>
      </c>
      <c r="R43" s="53" t="s">
        <v>66</v>
      </c>
      <c r="S43" s="53" t="s">
        <v>70</v>
      </c>
      <c r="T43" s="55" t="s">
        <v>77</v>
      </c>
      <c r="U43" s="32" t="s">
        <v>66</v>
      </c>
      <c r="V43" s="32">
        <v>99999999</v>
      </c>
      <c r="W43" s="30" t="s">
        <v>423</v>
      </c>
      <c r="X43" s="56" t="s">
        <v>67</v>
      </c>
      <c r="Y43" s="32" t="s">
        <v>424</v>
      </c>
      <c r="Z43" s="32" t="s">
        <v>424</v>
      </c>
      <c r="AA43" s="37" t="str">
        <f>+IFERROR(VLOOKUP(AB43,LISTAS!$C$2:$D$13,2,0)," ")</f>
        <v>BIENES Y SERVICIOS DE CONSUMO</v>
      </c>
      <c r="AB43" s="38" t="str">
        <f t="shared" si="5"/>
        <v>53</v>
      </c>
      <c r="AC43" s="39">
        <v>530502</v>
      </c>
      <c r="AD43" s="40" t="str">
        <f>+IFERROR(VLOOKUP(AC43,LISTAS!$A$2:$B$207,2,0)," ")</f>
        <v>Edificios- Locales y Residencias- Parqueaderos- Casilleros Judiciales y Bancarios (Arrendamiento)</v>
      </c>
      <c r="AE43" s="58" t="s">
        <v>430</v>
      </c>
      <c r="AF43" s="58" t="s">
        <v>429</v>
      </c>
      <c r="AG43" s="60">
        <v>12</v>
      </c>
      <c r="AH43" s="58" t="s">
        <v>431</v>
      </c>
      <c r="AI43" s="69">
        <v>583.33333333333337</v>
      </c>
      <c r="AJ43" s="58" t="s">
        <v>432</v>
      </c>
      <c r="AK43" s="58" t="s">
        <v>440</v>
      </c>
      <c r="AL43" s="58" t="s">
        <v>433</v>
      </c>
      <c r="AM43" s="58" t="s">
        <v>441</v>
      </c>
      <c r="AN43" s="43">
        <v>7000</v>
      </c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140"/>
      <c r="DH43" s="151">
        <f t="shared" si="6"/>
        <v>7000</v>
      </c>
      <c r="DI43" s="43">
        <f t="shared" si="7"/>
        <v>0</v>
      </c>
      <c r="DJ43" s="43">
        <f t="shared" si="8"/>
        <v>0</v>
      </c>
      <c r="DK43" s="145">
        <f t="shared" si="9"/>
        <v>0</v>
      </c>
      <c r="DL43" s="161">
        <f t="shared" si="10"/>
        <v>0</v>
      </c>
      <c r="DM43" s="147">
        <f t="shared" si="11"/>
        <v>7000</v>
      </c>
      <c r="DN43" s="152">
        <f t="shared" si="12"/>
        <v>0</v>
      </c>
      <c r="DO43" s="43">
        <v>0</v>
      </c>
      <c r="DP43" s="43">
        <v>1166.6666666666667</v>
      </c>
      <c r="DQ43" s="43">
        <v>583.33333333333337</v>
      </c>
      <c r="DR43" s="43">
        <v>583.33333333333337</v>
      </c>
      <c r="DS43" s="43">
        <v>583.33333333333337</v>
      </c>
      <c r="DT43" s="43">
        <v>583.33333333333337</v>
      </c>
      <c r="DU43" s="43">
        <v>583.33333333333337</v>
      </c>
      <c r="DV43" s="43">
        <v>583.33333333333337</v>
      </c>
      <c r="DW43" s="43">
        <v>583.33333333333337</v>
      </c>
      <c r="DX43" s="43">
        <v>583.33333333333337</v>
      </c>
      <c r="DY43" s="43">
        <v>583.33333333333337</v>
      </c>
      <c r="DZ43" s="43">
        <v>583.33333333333337</v>
      </c>
      <c r="EA43" s="57">
        <f t="shared" si="14"/>
        <v>6999.9999999999991</v>
      </c>
      <c r="EB43" s="45" t="str">
        <f t="shared" si="4"/>
        <v>CORRECTO</v>
      </c>
      <c r="EC43" s="45"/>
    </row>
    <row r="44" spans="1:133" ht="19.5" customHeight="1" x14ac:dyDescent="0.25">
      <c r="A44" s="23">
        <v>37</v>
      </c>
      <c r="B44" s="23">
        <v>2026</v>
      </c>
      <c r="C44" s="34" t="s">
        <v>62</v>
      </c>
      <c r="D44" s="59" t="s">
        <v>356</v>
      </c>
      <c r="E44" s="58" t="s">
        <v>358</v>
      </c>
      <c r="F44" s="26" t="s">
        <v>606</v>
      </c>
      <c r="G44" s="49" t="s">
        <v>383</v>
      </c>
      <c r="H44" s="28" t="s">
        <v>419</v>
      </c>
      <c r="I44" s="29" t="s">
        <v>420</v>
      </c>
      <c r="J44" s="29" t="s">
        <v>421</v>
      </c>
      <c r="K44" s="30" t="s">
        <v>422</v>
      </c>
      <c r="L44" s="31">
        <v>1701</v>
      </c>
      <c r="M44" s="32" t="s">
        <v>63</v>
      </c>
      <c r="N44" s="33" t="s">
        <v>64</v>
      </c>
      <c r="O44" s="32" t="s">
        <v>65</v>
      </c>
      <c r="P44" s="32" t="s">
        <v>66</v>
      </c>
      <c r="Q44" s="32" t="s">
        <v>65</v>
      </c>
      <c r="R44" s="32" t="s">
        <v>66</v>
      </c>
      <c r="S44" s="32" t="s">
        <v>67</v>
      </c>
      <c r="T44" s="34" t="s">
        <v>68</v>
      </c>
      <c r="U44" s="32" t="s">
        <v>66</v>
      </c>
      <c r="V44" s="32">
        <v>99999999</v>
      </c>
      <c r="W44" s="30" t="s">
        <v>423</v>
      </c>
      <c r="X44" s="56" t="s">
        <v>67</v>
      </c>
      <c r="Y44" s="32" t="s">
        <v>424</v>
      </c>
      <c r="Z44" s="32" t="s">
        <v>424</v>
      </c>
      <c r="AA44" s="37" t="str">
        <f>+IFERROR(VLOOKUP(AB44,LISTAS!$C$2:$D$13,2,0)," ")</f>
        <v>BIENES Y SERVICIOS DE CONSUMO</v>
      </c>
      <c r="AB44" s="38" t="str">
        <f t="shared" si="5"/>
        <v>53</v>
      </c>
      <c r="AC44" s="39">
        <v>530255</v>
      </c>
      <c r="AD44" s="40" t="str">
        <f>+IFERROR(VLOOKUP(AC44,LISTAS!$A$2:$B$207,2,0)," ")</f>
        <v>Combustibles</v>
      </c>
      <c r="AE44" s="58" t="s">
        <v>430</v>
      </c>
      <c r="AF44" s="58" t="s">
        <v>429</v>
      </c>
      <c r="AG44" s="60">
        <v>12</v>
      </c>
      <c r="AH44" s="58" t="s">
        <v>431</v>
      </c>
      <c r="AI44" s="61">
        <v>150000</v>
      </c>
      <c r="AJ44" s="58" t="s">
        <v>442</v>
      </c>
      <c r="AK44" s="58" t="s">
        <v>443</v>
      </c>
      <c r="AL44" s="58" t="s">
        <v>444</v>
      </c>
      <c r="AM44" s="58" t="s">
        <v>441</v>
      </c>
      <c r="AN44" s="62">
        <v>80000</v>
      </c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140"/>
      <c r="DH44" s="151">
        <f t="shared" si="6"/>
        <v>80000</v>
      </c>
      <c r="DI44" s="43">
        <f t="shared" si="7"/>
        <v>0</v>
      </c>
      <c r="DJ44" s="43">
        <f t="shared" si="8"/>
        <v>0</v>
      </c>
      <c r="DK44" s="145">
        <f t="shared" si="9"/>
        <v>0</v>
      </c>
      <c r="DL44" s="161">
        <f t="shared" si="10"/>
        <v>0</v>
      </c>
      <c r="DM44" s="147">
        <f t="shared" si="11"/>
        <v>80000</v>
      </c>
      <c r="DN44" s="152">
        <f t="shared" si="12"/>
        <v>0</v>
      </c>
      <c r="DO44" s="43">
        <v>0</v>
      </c>
      <c r="DP44" s="43">
        <v>0</v>
      </c>
      <c r="DQ44" s="43">
        <v>0</v>
      </c>
      <c r="DR44" s="43">
        <v>0</v>
      </c>
      <c r="DS44" s="43">
        <v>10000</v>
      </c>
      <c r="DT44" s="43">
        <v>10000</v>
      </c>
      <c r="DU44" s="43">
        <v>10000</v>
      </c>
      <c r="DV44" s="43">
        <v>10000</v>
      </c>
      <c r="DW44" s="43">
        <v>10000</v>
      </c>
      <c r="DX44" s="43">
        <v>10000</v>
      </c>
      <c r="DY44" s="43">
        <v>10000</v>
      </c>
      <c r="DZ44" s="43">
        <v>10000</v>
      </c>
      <c r="EA44" s="57">
        <f t="shared" si="14"/>
        <v>80000</v>
      </c>
      <c r="EB44" s="45" t="str">
        <f t="shared" si="4"/>
        <v>CORRECTO</v>
      </c>
      <c r="EC44" s="45"/>
    </row>
    <row r="45" spans="1:133" ht="19.5" customHeight="1" x14ac:dyDescent="0.25">
      <c r="A45" s="47">
        <v>38</v>
      </c>
      <c r="B45" s="23">
        <v>2026</v>
      </c>
      <c r="C45" s="34" t="s">
        <v>62</v>
      </c>
      <c r="D45" s="59" t="s">
        <v>356</v>
      </c>
      <c r="E45" s="58" t="s">
        <v>358</v>
      </c>
      <c r="F45" s="26" t="s">
        <v>607</v>
      </c>
      <c r="G45" s="49" t="s">
        <v>384</v>
      </c>
      <c r="H45" s="28" t="s">
        <v>419</v>
      </c>
      <c r="I45" s="29" t="s">
        <v>420</v>
      </c>
      <c r="J45" s="29" t="s">
        <v>421</v>
      </c>
      <c r="K45" s="30" t="s">
        <v>422</v>
      </c>
      <c r="L45" s="31">
        <v>1701</v>
      </c>
      <c r="M45" s="32" t="s">
        <v>63</v>
      </c>
      <c r="N45" s="33" t="s">
        <v>64</v>
      </c>
      <c r="O45" s="32" t="s">
        <v>65</v>
      </c>
      <c r="P45" s="32" t="s">
        <v>66</v>
      </c>
      <c r="Q45" s="32" t="s">
        <v>65</v>
      </c>
      <c r="R45" s="32" t="s">
        <v>66</v>
      </c>
      <c r="S45" s="32" t="s">
        <v>67</v>
      </c>
      <c r="T45" s="34" t="s">
        <v>68</v>
      </c>
      <c r="U45" s="32" t="s">
        <v>66</v>
      </c>
      <c r="V45" s="32">
        <v>99999999</v>
      </c>
      <c r="W45" s="30" t="s">
        <v>423</v>
      </c>
      <c r="X45" s="56" t="s">
        <v>67</v>
      </c>
      <c r="Y45" s="32" t="s">
        <v>424</v>
      </c>
      <c r="Z45" s="32" t="s">
        <v>424</v>
      </c>
      <c r="AA45" s="37" t="str">
        <f>+IFERROR(VLOOKUP(AB45,LISTAS!$C$2:$D$13,2,0)," ")</f>
        <v>BIENES Y SERVICIOS DE CONSUMO</v>
      </c>
      <c r="AB45" s="38" t="str">
        <f t="shared" si="5"/>
        <v>53</v>
      </c>
      <c r="AC45" s="58">
        <v>530405</v>
      </c>
      <c r="AD45" s="40" t="str">
        <f>+IFERROR(VLOOKUP(AC45,LISTAS!$A$2:$B$207,2,0)," ")</f>
        <v>Vehiculos (Servicio para Mantenimiento y Reparacion)</v>
      </c>
      <c r="AE45" s="58" t="s">
        <v>430</v>
      </c>
      <c r="AF45" s="58" t="s">
        <v>429</v>
      </c>
      <c r="AG45" s="60">
        <v>12</v>
      </c>
      <c r="AH45" s="58" t="s">
        <v>431</v>
      </c>
      <c r="AI45" s="61">
        <v>40000</v>
      </c>
      <c r="AJ45" s="58" t="s">
        <v>432</v>
      </c>
      <c r="AK45" s="58" t="s">
        <v>445</v>
      </c>
      <c r="AL45" s="58" t="s">
        <v>444</v>
      </c>
      <c r="AM45" s="58" t="s">
        <v>446</v>
      </c>
      <c r="AN45" s="62">
        <v>35000</v>
      </c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140"/>
      <c r="DH45" s="151">
        <f t="shared" si="6"/>
        <v>35000</v>
      </c>
      <c r="DI45" s="43">
        <f t="shared" si="7"/>
        <v>0</v>
      </c>
      <c r="DJ45" s="43">
        <f t="shared" si="8"/>
        <v>0</v>
      </c>
      <c r="DK45" s="145">
        <f t="shared" si="9"/>
        <v>0</v>
      </c>
      <c r="DL45" s="161">
        <f t="shared" si="10"/>
        <v>0</v>
      </c>
      <c r="DM45" s="147">
        <f t="shared" si="11"/>
        <v>35000</v>
      </c>
      <c r="DN45" s="152">
        <f t="shared" si="12"/>
        <v>0</v>
      </c>
      <c r="DO45" s="43">
        <v>0</v>
      </c>
      <c r="DP45" s="43">
        <v>0</v>
      </c>
      <c r="DQ45" s="43">
        <v>3500</v>
      </c>
      <c r="DR45" s="43">
        <v>3500</v>
      </c>
      <c r="DS45" s="43">
        <v>3500</v>
      </c>
      <c r="DT45" s="43">
        <v>3500</v>
      </c>
      <c r="DU45" s="43">
        <v>3500</v>
      </c>
      <c r="DV45" s="43">
        <v>3500</v>
      </c>
      <c r="DW45" s="43">
        <v>3500</v>
      </c>
      <c r="DX45" s="43">
        <v>3500</v>
      </c>
      <c r="DY45" s="43">
        <v>3500</v>
      </c>
      <c r="DZ45" s="43">
        <v>3500</v>
      </c>
      <c r="EA45" s="57">
        <f t="shared" si="14"/>
        <v>35000</v>
      </c>
      <c r="EB45" s="45" t="str">
        <f t="shared" si="4"/>
        <v>CORRECTO</v>
      </c>
      <c r="EC45" s="45"/>
    </row>
    <row r="46" spans="1:133" ht="19.5" customHeight="1" x14ac:dyDescent="0.25">
      <c r="A46" s="47">
        <v>39</v>
      </c>
      <c r="B46" s="23">
        <v>2026</v>
      </c>
      <c r="C46" s="34" t="s">
        <v>62</v>
      </c>
      <c r="D46" s="59" t="s">
        <v>356</v>
      </c>
      <c r="E46" s="58" t="s">
        <v>358</v>
      </c>
      <c r="F46" s="26" t="s">
        <v>608</v>
      </c>
      <c r="G46" s="49" t="s">
        <v>384</v>
      </c>
      <c r="H46" s="28" t="s">
        <v>419</v>
      </c>
      <c r="I46" s="29" t="s">
        <v>420</v>
      </c>
      <c r="J46" s="29" t="s">
        <v>421</v>
      </c>
      <c r="K46" s="30" t="s">
        <v>422</v>
      </c>
      <c r="L46" s="31">
        <v>1701</v>
      </c>
      <c r="M46" s="32" t="s">
        <v>63</v>
      </c>
      <c r="N46" s="33" t="s">
        <v>64</v>
      </c>
      <c r="O46" s="32" t="s">
        <v>65</v>
      </c>
      <c r="P46" s="32" t="s">
        <v>66</v>
      </c>
      <c r="Q46" s="32" t="s">
        <v>65</v>
      </c>
      <c r="R46" s="32" t="s">
        <v>66</v>
      </c>
      <c r="S46" s="32" t="s">
        <v>67</v>
      </c>
      <c r="T46" s="34" t="s">
        <v>68</v>
      </c>
      <c r="U46" s="32" t="s">
        <v>66</v>
      </c>
      <c r="V46" s="32">
        <v>99999999</v>
      </c>
      <c r="W46" s="30" t="s">
        <v>423</v>
      </c>
      <c r="X46" s="56" t="s">
        <v>67</v>
      </c>
      <c r="Y46" s="32" t="s">
        <v>424</v>
      </c>
      <c r="Z46" s="32" t="s">
        <v>424</v>
      </c>
      <c r="AA46" s="37" t="str">
        <f>+IFERROR(VLOOKUP(AB46,LISTAS!$C$2:$D$13,2,0)," ")</f>
        <v>BIENES Y SERVICIOS DE CONSUMO</v>
      </c>
      <c r="AB46" s="38" t="str">
        <f t="shared" si="5"/>
        <v>53</v>
      </c>
      <c r="AC46" s="58">
        <v>530803</v>
      </c>
      <c r="AD46" s="40" t="str">
        <f>+IFERROR(VLOOKUP(AC46,LISTAS!$A$2:$B$207,2,0)," ")</f>
        <v>Lubricantes</v>
      </c>
      <c r="AE46" s="58" t="s">
        <v>430</v>
      </c>
      <c r="AF46" s="58" t="s">
        <v>429</v>
      </c>
      <c r="AG46" s="60">
        <v>12</v>
      </c>
      <c r="AH46" s="58" t="s">
        <v>431</v>
      </c>
      <c r="AI46" s="61">
        <v>30000</v>
      </c>
      <c r="AJ46" s="58" t="s">
        <v>432</v>
      </c>
      <c r="AK46" s="58" t="s">
        <v>445</v>
      </c>
      <c r="AL46" s="58" t="s">
        <v>444</v>
      </c>
      <c r="AM46" s="58" t="s">
        <v>446</v>
      </c>
      <c r="AN46" s="62">
        <v>20000</v>
      </c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140"/>
      <c r="DH46" s="151">
        <f t="shared" si="6"/>
        <v>20000</v>
      </c>
      <c r="DI46" s="43">
        <f t="shared" si="7"/>
        <v>0</v>
      </c>
      <c r="DJ46" s="43">
        <f t="shared" si="8"/>
        <v>0</v>
      </c>
      <c r="DK46" s="145">
        <f t="shared" si="9"/>
        <v>0</v>
      </c>
      <c r="DL46" s="161">
        <f t="shared" si="10"/>
        <v>0</v>
      </c>
      <c r="DM46" s="147">
        <f t="shared" si="11"/>
        <v>20000</v>
      </c>
      <c r="DN46" s="152">
        <f t="shared" si="12"/>
        <v>0</v>
      </c>
      <c r="DO46" s="43">
        <v>0</v>
      </c>
      <c r="DP46" s="43">
        <v>0</v>
      </c>
      <c r="DQ46" s="43">
        <v>2000</v>
      </c>
      <c r="DR46" s="43">
        <v>2000</v>
      </c>
      <c r="DS46" s="43">
        <v>2000</v>
      </c>
      <c r="DT46" s="43">
        <v>2000</v>
      </c>
      <c r="DU46" s="43">
        <v>2000</v>
      </c>
      <c r="DV46" s="43">
        <v>2000</v>
      </c>
      <c r="DW46" s="43">
        <v>2000</v>
      </c>
      <c r="DX46" s="43">
        <v>2000</v>
      </c>
      <c r="DY46" s="43">
        <v>2000</v>
      </c>
      <c r="DZ46" s="43">
        <v>2000</v>
      </c>
      <c r="EA46" s="57">
        <f t="shared" si="14"/>
        <v>20000</v>
      </c>
      <c r="EB46" s="45" t="str">
        <f t="shared" si="4"/>
        <v>CORRECTO</v>
      </c>
      <c r="EC46" s="45"/>
    </row>
    <row r="47" spans="1:133" ht="19.5" customHeight="1" x14ac:dyDescent="0.25">
      <c r="A47" s="23">
        <v>40</v>
      </c>
      <c r="B47" s="23">
        <v>2026</v>
      </c>
      <c r="C47" s="34" t="s">
        <v>62</v>
      </c>
      <c r="D47" s="59" t="s">
        <v>356</v>
      </c>
      <c r="E47" s="58" t="s">
        <v>358</v>
      </c>
      <c r="F47" s="26" t="s">
        <v>609</v>
      </c>
      <c r="G47" s="49" t="s">
        <v>384</v>
      </c>
      <c r="H47" s="28" t="s">
        <v>419</v>
      </c>
      <c r="I47" s="29" t="s">
        <v>420</v>
      </c>
      <c r="J47" s="29" t="s">
        <v>421</v>
      </c>
      <c r="K47" s="30" t="s">
        <v>422</v>
      </c>
      <c r="L47" s="31">
        <v>1701</v>
      </c>
      <c r="M47" s="32" t="s">
        <v>63</v>
      </c>
      <c r="N47" s="33" t="s">
        <v>64</v>
      </c>
      <c r="O47" s="32" t="s">
        <v>65</v>
      </c>
      <c r="P47" s="32" t="s">
        <v>66</v>
      </c>
      <c r="Q47" s="32" t="s">
        <v>65</v>
      </c>
      <c r="R47" s="32" t="s">
        <v>66</v>
      </c>
      <c r="S47" s="32" t="s">
        <v>67</v>
      </c>
      <c r="T47" s="34" t="s">
        <v>68</v>
      </c>
      <c r="U47" s="32" t="s">
        <v>66</v>
      </c>
      <c r="V47" s="32">
        <v>99999999</v>
      </c>
      <c r="W47" s="30" t="s">
        <v>423</v>
      </c>
      <c r="X47" s="56" t="s">
        <v>67</v>
      </c>
      <c r="Y47" s="32" t="s">
        <v>424</v>
      </c>
      <c r="Z47" s="32" t="s">
        <v>424</v>
      </c>
      <c r="AA47" s="37" t="str">
        <f>+IFERROR(VLOOKUP(AB47,LISTAS!$C$2:$D$13,2,0)," ")</f>
        <v>BIENES Y SERVICIOS DE CONSUMO</v>
      </c>
      <c r="AB47" s="38" t="str">
        <f t="shared" si="5"/>
        <v>53</v>
      </c>
      <c r="AC47" s="58">
        <v>530813</v>
      </c>
      <c r="AD47" s="40" t="str">
        <f>+IFERROR(VLOOKUP(AC47,LISTAS!$A$2:$B$207,2,0)," ")</f>
        <v>Repuestos y Accesorios</v>
      </c>
      <c r="AE47" s="58" t="s">
        <v>430</v>
      </c>
      <c r="AF47" s="58" t="s">
        <v>429</v>
      </c>
      <c r="AG47" s="60">
        <v>12</v>
      </c>
      <c r="AH47" s="58" t="s">
        <v>431</v>
      </c>
      <c r="AI47" s="61">
        <v>50000</v>
      </c>
      <c r="AJ47" s="58" t="s">
        <v>432</v>
      </c>
      <c r="AK47" s="58" t="s">
        <v>445</v>
      </c>
      <c r="AL47" s="58" t="s">
        <v>444</v>
      </c>
      <c r="AM47" s="58" t="s">
        <v>446</v>
      </c>
      <c r="AN47" s="62">
        <v>40000</v>
      </c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140"/>
      <c r="DH47" s="151">
        <f t="shared" si="6"/>
        <v>40000</v>
      </c>
      <c r="DI47" s="43">
        <f t="shared" si="7"/>
        <v>0</v>
      </c>
      <c r="DJ47" s="43">
        <f t="shared" si="8"/>
        <v>0</v>
      </c>
      <c r="DK47" s="145">
        <f t="shared" si="9"/>
        <v>0</v>
      </c>
      <c r="DL47" s="161">
        <f t="shared" si="10"/>
        <v>0</v>
      </c>
      <c r="DM47" s="147">
        <f t="shared" si="11"/>
        <v>40000</v>
      </c>
      <c r="DN47" s="152">
        <f t="shared" si="12"/>
        <v>0</v>
      </c>
      <c r="DO47" s="43">
        <v>0</v>
      </c>
      <c r="DP47" s="43">
        <v>0</v>
      </c>
      <c r="DQ47" s="43">
        <v>4000</v>
      </c>
      <c r="DR47" s="43">
        <v>4000</v>
      </c>
      <c r="DS47" s="43">
        <v>4000</v>
      </c>
      <c r="DT47" s="43">
        <v>4000</v>
      </c>
      <c r="DU47" s="43">
        <v>4000</v>
      </c>
      <c r="DV47" s="43">
        <v>4000</v>
      </c>
      <c r="DW47" s="43">
        <v>4000</v>
      </c>
      <c r="DX47" s="43">
        <v>4000</v>
      </c>
      <c r="DY47" s="43">
        <v>4000</v>
      </c>
      <c r="DZ47" s="43">
        <v>4000</v>
      </c>
      <c r="EA47" s="57">
        <f t="shared" si="14"/>
        <v>40000</v>
      </c>
      <c r="EB47" s="45" t="str">
        <f t="shared" si="4"/>
        <v>CORRECTO</v>
      </c>
      <c r="EC47" s="45"/>
    </row>
    <row r="48" spans="1:133" ht="19.5" customHeight="1" x14ac:dyDescent="0.25">
      <c r="A48" s="47">
        <v>41</v>
      </c>
      <c r="B48" s="23">
        <v>2026</v>
      </c>
      <c r="C48" s="34" t="s">
        <v>62</v>
      </c>
      <c r="D48" s="59" t="s">
        <v>356</v>
      </c>
      <c r="E48" s="58" t="s">
        <v>358</v>
      </c>
      <c r="F48" s="26" t="s">
        <v>610</v>
      </c>
      <c r="G48" s="49" t="s">
        <v>385</v>
      </c>
      <c r="H48" s="28" t="s">
        <v>419</v>
      </c>
      <c r="I48" s="29" t="s">
        <v>420</v>
      </c>
      <c r="J48" s="29" t="s">
        <v>421</v>
      </c>
      <c r="K48" s="30" t="s">
        <v>422</v>
      </c>
      <c r="L48" s="31">
        <v>1701</v>
      </c>
      <c r="M48" s="32" t="s">
        <v>63</v>
      </c>
      <c r="N48" s="33" t="s">
        <v>64</v>
      </c>
      <c r="O48" s="32" t="s">
        <v>65</v>
      </c>
      <c r="P48" s="32" t="s">
        <v>66</v>
      </c>
      <c r="Q48" s="32" t="s">
        <v>65</v>
      </c>
      <c r="R48" s="32" t="s">
        <v>66</v>
      </c>
      <c r="S48" s="32" t="s">
        <v>67</v>
      </c>
      <c r="T48" s="34" t="s">
        <v>68</v>
      </c>
      <c r="U48" s="32" t="s">
        <v>66</v>
      </c>
      <c r="V48" s="32">
        <v>99999999</v>
      </c>
      <c r="W48" s="30" t="s">
        <v>423</v>
      </c>
      <c r="X48" s="56" t="s">
        <v>67</v>
      </c>
      <c r="Y48" s="32" t="s">
        <v>424</v>
      </c>
      <c r="Z48" s="32" t="s">
        <v>424</v>
      </c>
      <c r="AA48" s="37" t="str">
        <f>+IFERROR(VLOOKUP(AB48,LISTAS!$C$2:$D$13,2,0)," ")</f>
        <v>BIENES Y SERVICIOS DE CONSUMO</v>
      </c>
      <c r="AB48" s="38" t="str">
        <f t="shared" si="5"/>
        <v>53</v>
      </c>
      <c r="AC48" s="58">
        <v>530246</v>
      </c>
      <c r="AD48" s="40" t="str">
        <f>+IFERROR(VLOOKUP(AC48,LISTAS!$A$2:$B$207,2,0)," ")</f>
        <v>Servicios de Identificación, Marcación, Autentificación, Rastreo, Monitoreo, Seguimiento y/o Trazabilidad</v>
      </c>
      <c r="AE48" s="58" t="s">
        <v>430</v>
      </c>
      <c r="AF48" s="58" t="s">
        <v>429</v>
      </c>
      <c r="AG48" s="60">
        <v>12</v>
      </c>
      <c r="AH48" s="58" t="s">
        <v>431</v>
      </c>
      <c r="AI48" s="61">
        <v>2200</v>
      </c>
      <c r="AJ48" s="58" t="s">
        <v>432</v>
      </c>
      <c r="AK48" s="58" t="s">
        <v>440</v>
      </c>
      <c r="AL48" s="58" t="s">
        <v>444</v>
      </c>
      <c r="AM48" s="58" t="s">
        <v>434</v>
      </c>
      <c r="AN48" s="62">
        <v>2200</v>
      </c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140"/>
      <c r="DH48" s="151">
        <f t="shared" si="6"/>
        <v>2200</v>
      </c>
      <c r="DI48" s="43">
        <f t="shared" si="7"/>
        <v>0</v>
      </c>
      <c r="DJ48" s="43">
        <f t="shared" si="8"/>
        <v>0</v>
      </c>
      <c r="DK48" s="145">
        <f t="shared" si="9"/>
        <v>0</v>
      </c>
      <c r="DL48" s="161">
        <f t="shared" si="10"/>
        <v>0</v>
      </c>
      <c r="DM48" s="147">
        <f t="shared" si="11"/>
        <v>2200</v>
      </c>
      <c r="DN48" s="152">
        <f t="shared" si="12"/>
        <v>0</v>
      </c>
      <c r="DO48" s="43">
        <v>0</v>
      </c>
      <c r="DP48" s="43">
        <v>200</v>
      </c>
      <c r="DQ48" s="43">
        <v>200</v>
      </c>
      <c r="DR48" s="43">
        <v>200</v>
      </c>
      <c r="DS48" s="43">
        <v>200</v>
      </c>
      <c r="DT48" s="43">
        <v>200</v>
      </c>
      <c r="DU48" s="43">
        <v>200</v>
      </c>
      <c r="DV48" s="43">
        <v>200</v>
      </c>
      <c r="DW48" s="43">
        <v>200</v>
      </c>
      <c r="DX48" s="43">
        <v>200</v>
      </c>
      <c r="DY48" s="43">
        <v>200</v>
      </c>
      <c r="DZ48" s="43">
        <v>200</v>
      </c>
      <c r="EA48" s="57">
        <f t="shared" si="14"/>
        <v>2200</v>
      </c>
      <c r="EB48" s="45" t="str">
        <f t="shared" si="4"/>
        <v>CORRECTO</v>
      </c>
      <c r="EC48" s="45"/>
    </row>
    <row r="49" spans="1:133" ht="19.5" customHeight="1" x14ac:dyDescent="0.25">
      <c r="A49" s="47">
        <v>42</v>
      </c>
      <c r="B49" s="23">
        <v>2026</v>
      </c>
      <c r="C49" s="34" t="s">
        <v>62</v>
      </c>
      <c r="D49" s="59" t="s">
        <v>356</v>
      </c>
      <c r="E49" s="58" t="s">
        <v>358</v>
      </c>
      <c r="F49" s="26" t="s">
        <v>611</v>
      </c>
      <c r="G49" s="49" t="s">
        <v>386</v>
      </c>
      <c r="H49" s="28" t="s">
        <v>419</v>
      </c>
      <c r="I49" s="29" t="s">
        <v>420</v>
      </c>
      <c r="J49" s="29" t="s">
        <v>421</v>
      </c>
      <c r="K49" s="30" t="s">
        <v>422</v>
      </c>
      <c r="L49" s="31">
        <v>1701</v>
      </c>
      <c r="M49" s="32" t="s">
        <v>63</v>
      </c>
      <c r="N49" s="33" t="s">
        <v>64</v>
      </c>
      <c r="O49" s="32" t="s">
        <v>65</v>
      </c>
      <c r="P49" s="32" t="s">
        <v>66</v>
      </c>
      <c r="Q49" s="32" t="s">
        <v>65</v>
      </c>
      <c r="R49" s="32" t="s">
        <v>66</v>
      </c>
      <c r="S49" s="32" t="s">
        <v>67</v>
      </c>
      <c r="T49" s="34" t="s">
        <v>68</v>
      </c>
      <c r="U49" s="32" t="s">
        <v>66</v>
      </c>
      <c r="V49" s="32">
        <v>99999999</v>
      </c>
      <c r="W49" s="30" t="s">
        <v>423</v>
      </c>
      <c r="X49" s="56" t="s">
        <v>67</v>
      </c>
      <c r="Y49" s="32" t="s">
        <v>424</v>
      </c>
      <c r="Z49" s="32" t="s">
        <v>424</v>
      </c>
      <c r="AA49" s="37" t="str">
        <f>+IFERROR(VLOOKUP(AB49,LISTAS!$C$2:$D$13,2,0)," ")</f>
        <v>BIENES Y SERVICIOS DE CONSUMO</v>
      </c>
      <c r="AB49" s="38" t="str">
        <f t="shared" si="5"/>
        <v>53</v>
      </c>
      <c r="AC49" s="58">
        <v>530405</v>
      </c>
      <c r="AD49" s="40" t="str">
        <f>+IFERROR(VLOOKUP(AC49,LISTAS!$A$2:$B$207,2,0)," ")</f>
        <v>Vehiculos (Servicio para Mantenimiento y Reparacion)</v>
      </c>
      <c r="AE49" s="58" t="s">
        <v>430</v>
      </c>
      <c r="AF49" s="58" t="s">
        <v>429</v>
      </c>
      <c r="AG49" s="60">
        <v>7</v>
      </c>
      <c r="AH49" s="58" t="s">
        <v>431</v>
      </c>
      <c r="AI49" s="61">
        <v>52396.34</v>
      </c>
      <c r="AJ49" s="58" t="s">
        <v>439</v>
      </c>
      <c r="AK49" s="58" t="s">
        <v>447</v>
      </c>
      <c r="AL49" s="58" t="s">
        <v>444</v>
      </c>
      <c r="AM49" s="58" t="s">
        <v>446</v>
      </c>
      <c r="AN49" s="62">
        <v>52396.34</v>
      </c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140"/>
      <c r="DH49" s="151">
        <f t="shared" si="6"/>
        <v>52396.34</v>
      </c>
      <c r="DI49" s="43">
        <f t="shared" si="7"/>
        <v>0</v>
      </c>
      <c r="DJ49" s="43">
        <f t="shared" si="8"/>
        <v>0</v>
      </c>
      <c r="DK49" s="145">
        <f t="shared" si="9"/>
        <v>0</v>
      </c>
      <c r="DL49" s="161">
        <f t="shared" si="10"/>
        <v>0</v>
      </c>
      <c r="DM49" s="147">
        <f t="shared" si="11"/>
        <v>52396.34</v>
      </c>
      <c r="DN49" s="152">
        <f t="shared" si="12"/>
        <v>0</v>
      </c>
      <c r="DO49" s="43">
        <v>7000</v>
      </c>
      <c r="DP49" s="43">
        <v>7500</v>
      </c>
      <c r="DQ49" s="43">
        <v>8000</v>
      </c>
      <c r="DR49" s="43">
        <v>7000</v>
      </c>
      <c r="DS49" s="43">
        <v>7500</v>
      </c>
      <c r="DT49" s="43">
        <v>7396.34</v>
      </c>
      <c r="DU49" s="43">
        <v>8000</v>
      </c>
      <c r="DV49" s="43">
        <v>0</v>
      </c>
      <c r="DW49" s="43">
        <v>0</v>
      </c>
      <c r="DX49" s="43">
        <v>0</v>
      </c>
      <c r="DY49" s="43">
        <v>0</v>
      </c>
      <c r="DZ49" s="43">
        <v>0</v>
      </c>
      <c r="EA49" s="57">
        <f t="shared" si="14"/>
        <v>52396.34</v>
      </c>
      <c r="EB49" s="45" t="str">
        <f t="shared" si="4"/>
        <v>CORRECTO</v>
      </c>
      <c r="EC49" s="45"/>
    </row>
    <row r="50" spans="1:133" ht="19.5" customHeight="1" x14ac:dyDescent="0.25">
      <c r="A50" s="23">
        <v>43</v>
      </c>
      <c r="B50" s="23">
        <v>2026</v>
      </c>
      <c r="C50" s="34" t="s">
        <v>62</v>
      </c>
      <c r="D50" s="59" t="s">
        <v>356</v>
      </c>
      <c r="E50" s="58" t="s">
        <v>358</v>
      </c>
      <c r="F50" s="26" t="s">
        <v>612</v>
      </c>
      <c r="G50" s="49" t="s">
        <v>386</v>
      </c>
      <c r="H50" s="28" t="s">
        <v>419</v>
      </c>
      <c r="I50" s="29" t="s">
        <v>420</v>
      </c>
      <c r="J50" s="29" t="s">
        <v>421</v>
      </c>
      <c r="K50" s="30" t="s">
        <v>422</v>
      </c>
      <c r="L50" s="31">
        <v>1701</v>
      </c>
      <c r="M50" s="32" t="s">
        <v>63</v>
      </c>
      <c r="N50" s="33" t="s">
        <v>64</v>
      </c>
      <c r="O50" s="32" t="s">
        <v>65</v>
      </c>
      <c r="P50" s="32" t="s">
        <v>66</v>
      </c>
      <c r="Q50" s="32" t="s">
        <v>65</v>
      </c>
      <c r="R50" s="32" t="s">
        <v>66</v>
      </c>
      <c r="S50" s="32" t="s">
        <v>67</v>
      </c>
      <c r="T50" s="34" t="s">
        <v>68</v>
      </c>
      <c r="U50" s="32" t="s">
        <v>66</v>
      </c>
      <c r="V50" s="32">
        <v>99999999</v>
      </c>
      <c r="W50" s="30" t="s">
        <v>423</v>
      </c>
      <c r="X50" s="56" t="s">
        <v>67</v>
      </c>
      <c r="Y50" s="32" t="s">
        <v>424</v>
      </c>
      <c r="Z50" s="32" t="s">
        <v>424</v>
      </c>
      <c r="AA50" s="37" t="str">
        <f>+IFERROR(VLOOKUP(AB50,LISTAS!$C$2:$D$13,2,0)," ")</f>
        <v>BIENES Y SERVICIOS DE CONSUMO</v>
      </c>
      <c r="AB50" s="38" t="str">
        <f t="shared" si="5"/>
        <v>53</v>
      </c>
      <c r="AC50" s="58">
        <v>530803</v>
      </c>
      <c r="AD50" s="40" t="str">
        <f>+IFERROR(VLOOKUP(AC50,LISTAS!$A$2:$B$207,2,0)," ")</f>
        <v>Lubricantes</v>
      </c>
      <c r="AE50" s="58" t="s">
        <v>430</v>
      </c>
      <c r="AF50" s="58" t="s">
        <v>429</v>
      </c>
      <c r="AG50" s="60">
        <v>7</v>
      </c>
      <c r="AH50" s="64" t="s">
        <v>431</v>
      </c>
      <c r="AI50" s="61">
        <v>35316.53</v>
      </c>
      <c r="AJ50" s="58" t="s">
        <v>439</v>
      </c>
      <c r="AK50" s="58" t="s">
        <v>447</v>
      </c>
      <c r="AL50" s="58" t="s">
        <v>444</v>
      </c>
      <c r="AM50" s="58" t="s">
        <v>446</v>
      </c>
      <c r="AN50" s="62">
        <v>35316.53</v>
      </c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140"/>
      <c r="DH50" s="151">
        <f t="shared" si="6"/>
        <v>35316.53</v>
      </c>
      <c r="DI50" s="43">
        <f t="shared" si="7"/>
        <v>0</v>
      </c>
      <c r="DJ50" s="43">
        <f t="shared" si="8"/>
        <v>0</v>
      </c>
      <c r="DK50" s="145">
        <f t="shared" si="9"/>
        <v>0</v>
      </c>
      <c r="DL50" s="161">
        <f t="shared" si="10"/>
        <v>0</v>
      </c>
      <c r="DM50" s="147">
        <f t="shared" si="11"/>
        <v>35316.53</v>
      </c>
      <c r="DN50" s="152">
        <f t="shared" si="12"/>
        <v>0</v>
      </c>
      <c r="DO50" s="43">
        <v>5000</v>
      </c>
      <c r="DP50" s="43">
        <v>5000</v>
      </c>
      <c r="DQ50" s="43">
        <v>5000</v>
      </c>
      <c r="DR50" s="43">
        <v>5000</v>
      </c>
      <c r="DS50" s="43">
        <v>5000</v>
      </c>
      <c r="DT50" s="43">
        <v>5000</v>
      </c>
      <c r="DU50" s="43">
        <v>5316.53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57">
        <f>SUM(DO50:DZ50)</f>
        <v>35316.53</v>
      </c>
      <c r="EB50" s="45" t="str">
        <f t="shared" si="4"/>
        <v>CORRECTO</v>
      </c>
      <c r="EC50" s="45"/>
    </row>
    <row r="51" spans="1:133" ht="19.5" customHeight="1" x14ac:dyDescent="0.25">
      <c r="A51" s="47">
        <v>44</v>
      </c>
      <c r="B51" s="23">
        <v>2026</v>
      </c>
      <c r="C51" s="34" t="s">
        <v>62</v>
      </c>
      <c r="D51" s="59" t="s">
        <v>356</v>
      </c>
      <c r="E51" s="58" t="s">
        <v>358</v>
      </c>
      <c r="F51" s="26" t="s">
        <v>613</v>
      </c>
      <c r="G51" s="49" t="s">
        <v>386</v>
      </c>
      <c r="H51" s="28" t="s">
        <v>419</v>
      </c>
      <c r="I51" s="29" t="s">
        <v>420</v>
      </c>
      <c r="J51" s="29" t="s">
        <v>421</v>
      </c>
      <c r="K51" s="30" t="s">
        <v>422</v>
      </c>
      <c r="L51" s="31">
        <v>1701</v>
      </c>
      <c r="M51" s="32" t="s">
        <v>63</v>
      </c>
      <c r="N51" s="33" t="s">
        <v>64</v>
      </c>
      <c r="O51" s="32" t="s">
        <v>65</v>
      </c>
      <c r="P51" s="32" t="s">
        <v>66</v>
      </c>
      <c r="Q51" s="32" t="s">
        <v>65</v>
      </c>
      <c r="R51" s="32" t="s">
        <v>66</v>
      </c>
      <c r="S51" s="32" t="s">
        <v>67</v>
      </c>
      <c r="T51" s="34" t="s">
        <v>68</v>
      </c>
      <c r="U51" s="32" t="s">
        <v>66</v>
      </c>
      <c r="V51" s="32">
        <v>99999999</v>
      </c>
      <c r="W51" s="30" t="s">
        <v>423</v>
      </c>
      <c r="X51" s="56" t="s">
        <v>67</v>
      </c>
      <c r="Y51" s="32" t="s">
        <v>424</v>
      </c>
      <c r="Z51" s="32" t="s">
        <v>424</v>
      </c>
      <c r="AA51" s="37" t="str">
        <f>+IFERROR(VLOOKUP(AB51,LISTAS!$C$2:$D$13,2,0)," ")</f>
        <v>BIENES Y SERVICIOS DE CONSUMO</v>
      </c>
      <c r="AB51" s="38" t="str">
        <f t="shared" si="5"/>
        <v>53</v>
      </c>
      <c r="AC51" s="58">
        <v>530813</v>
      </c>
      <c r="AD51" s="40" t="str">
        <f>+IFERROR(VLOOKUP(AC51,LISTAS!$A$2:$B$207,2,0)," ")</f>
        <v>Repuestos y Accesorios</v>
      </c>
      <c r="AE51" s="58" t="s">
        <v>430</v>
      </c>
      <c r="AF51" s="58" t="s">
        <v>429</v>
      </c>
      <c r="AG51" s="60">
        <v>7</v>
      </c>
      <c r="AH51" s="58" t="s">
        <v>431</v>
      </c>
      <c r="AI51" s="61">
        <v>68030.039999999994</v>
      </c>
      <c r="AJ51" s="58" t="s">
        <v>439</v>
      </c>
      <c r="AK51" s="58" t="s">
        <v>447</v>
      </c>
      <c r="AL51" s="58" t="s">
        <v>444</v>
      </c>
      <c r="AM51" s="58" t="s">
        <v>446</v>
      </c>
      <c r="AN51" s="62">
        <v>68030.039999999994</v>
      </c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140"/>
      <c r="DH51" s="151">
        <f t="shared" si="6"/>
        <v>68030.039999999994</v>
      </c>
      <c r="DI51" s="43">
        <f t="shared" si="7"/>
        <v>0</v>
      </c>
      <c r="DJ51" s="43">
        <f t="shared" si="8"/>
        <v>0</v>
      </c>
      <c r="DK51" s="145">
        <f t="shared" si="9"/>
        <v>0</v>
      </c>
      <c r="DL51" s="161">
        <f t="shared" si="10"/>
        <v>0</v>
      </c>
      <c r="DM51" s="147">
        <f t="shared" si="11"/>
        <v>68030.039999999994</v>
      </c>
      <c r="DN51" s="152">
        <f t="shared" si="12"/>
        <v>0</v>
      </c>
      <c r="DO51" s="43">
        <v>9700</v>
      </c>
      <c r="DP51" s="43">
        <v>9700</v>
      </c>
      <c r="DQ51" s="43">
        <v>9700</v>
      </c>
      <c r="DR51" s="43">
        <v>9700</v>
      </c>
      <c r="DS51" s="43">
        <v>9700</v>
      </c>
      <c r="DT51" s="43">
        <v>9700</v>
      </c>
      <c r="DU51" s="43">
        <v>9830.0400000000009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57">
        <f>SUM(DO51:DZ51)</f>
        <v>68030.040000000008</v>
      </c>
      <c r="EB51" s="45" t="str">
        <f t="shared" si="4"/>
        <v>CORRECTO</v>
      </c>
      <c r="EC51" s="45"/>
    </row>
    <row r="52" spans="1:133" ht="19.5" customHeight="1" x14ac:dyDescent="0.25">
      <c r="A52" s="47">
        <v>45</v>
      </c>
      <c r="B52" s="23">
        <v>2026</v>
      </c>
      <c r="C52" s="34" t="s">
        <v>62</v>
      </c>
      <c r="D52" s="59" t="s">
        <v>356</v>
      </c>
      <c r="E52" s="58" t="s">
        <v>358</v>
      </c>
      <c r="F52" s="26" t="s">
        <v>614</v>
      </c>
      <c r="G52" s="49" t="s">
        <v>702</v>
      </c>
      <c r="H52" s="28" t="s">
        <v>419</v>
      </c>
      <c r="I52" s="29" t="s">
        <v>420</v>
      </c>
      <c r="J52" s="29" t="s">
        <v>421</v>
      </c>
      <c r="K52" s="30" t="s">
        <v>422</v>
      </c>
      <c r="L52" s="31">
        <v>1701</v>
      </c>
      <c r="M52" s="32" t="s">
        <v>63</v>
      </c>
      <c r="N52" s="33" t="s">
        <v>64</v>
      </c>
      <c r="O52" s="32" t="s">
        <v>65</v>
      </c>
      <c r="P52" s="32" t="s">
        <v>66</v>
      </c>
      <c r="Q52" s="32" t="s">
        <v>65</v>
      </c>
      <c r="R52" s="32" t="s">
        <v>66</v>
      </c>
      <c r="S52" s="32" t="s">
        <v>67</v>
      </c>
      <c r="T52" s="34" t="s">
        <v>68</v>
      </c>
      <c r="U52" s="32" t="s">
        <v>66</v>
      </c>
      <c r="V52" s="32">
        <v>99999999</v>
      </c>
      <c r="W52" s="30" t="s">
        <v>423</v>
      </c>
      <c r="X52" s="56" t="s">
        <v>67</v>
      </c>
      <c r="Y52" s="32" t="s">
        <v>424</v>
      </c>
      <c r="Z52" s="32" t="s">
        <v>424</v>
      </c>
      <c r="AA52" s="37" t="str">
        <f>+IFERROR(VLOOKUP(AB52,LISTAS!$C$2:$D$13,2,0)," ")</f>
        <v>BIENES Y SERVICIOS DE CONSUMO</v>
      </c>
      <c r="AB52" s="38" t="str">
        <f t="shared" si="5"/>
        <v>53</v>
      </c>
      <c r="AC52" s="58">
        <v>530405</v>
      </c>
      <c r="AD52" s="40" t="str">
        <f>+IFERROR(VLOOKUP(AC52,LISTAS!$A$2:$B$207,2,0)," ")</f>
        <v>Vehiculos (Servicio para Mantenimiento y Reparacion)</v>
      </c>
      <c r="AE52" s="58" t="s">
        <v>430</v>
      </c>
      <c r="AF52" s="58" t="s">
        <v>429</v>
      </c>
      <c r="AG52" s="60">
        <v>12</v>
      </c>
      <c r="AH52" s="58" t="s">
        <v>431</v>
      </c>
      <c r="AI52" s="61">
        <v>11960.77</v>
      </c>
      <c r="AJ52" s="58" t="s">
        <v>439</v>
      </c>
      <c r="AK52" s="58" t="s">
        <v>447</v>
      </c>
      <c r="AL52" s="58" t="s">
        <v>444</v>
      </c>
      <c r="AM52" s="58" t="s">
        <v>446</v>
      </c>
      <c r="AN52" s="62">
        <v>11960.77</v>
      </c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140"/>
      <c r="DH52" s="151">
        <f t="shared" si="6"/>
        <v>11960.77</v>
      </c>
      <c r="DI52" s="43">
        <f t="shared" si="7"/>
        <v>0</v>
      </c>
      <c r="DJ52" s="43">
        <f t="shared" si="8"/>
        <v>0</v>
      </c>
      <c r="DK52" s="145">
        <f t="shared" si="9"/>
        <v>0</v>
      </c>
      <c r="DL52" s="161">
        <f t="shared" si="10"/>
        <v>0</v>
      </c>
      <c r="DM52" s="147">
        <f t="shared" si="11"/>
        <v>11960.77</v>
      </c>
      <c r="DN52" s="152">
        <f t="shared" si="12"/>
        <v>0</v>
      </c>
      <c r="DO52" s="43">
        <v>996</v>
      </c>
      <c r="DP52" s="43">
        <v>996</v>
      </c>
      <c r="DQ52" s="43">
        <v>996</v>
      </c>
      <c r="DR52" s="43">
        <v>996</v>
      </c>
      <c r="DS52" s="43">
        <v>996</v>
      </c>
      <c r="DT52" s="43">
        <v>996</v>
      </c>
      <c r="DU52" s="43">
        <v>996</v>
      </c>
      <c r="DV52" s="43">
        <v>996</v>
      </c>
      <c r="DW52" s="43">
        <v>996</v>
      </c>
      <c r="DX52" s="43">
        <v>996</v>
      </c>
      <c r="DY52" s="43">
        <v>996</v>
      </c>
      <c r="DZ52" s="43">
        <v>1004.77</v>
      </c>
      <c r="EA52" s="57">
        <f t="shared" si="14"/>
        <v>11960.77</v>
      </c>
      <c r="EB52" s="45" t="str">
        <f t="shared" si="4"/>
        <v>CORRECTO</v>
      </c>
      <c r="EC52" s="45"/>
    </row>
    <row r="53" spans="1:133" ht="19.5" customHeight="1" x14ac:dyDescent="0.25">
      <c r="A53" s="23">
        <v>46</v>
      </c>
      <c r="B53" s="23">
        <v>2026</v>
      </c>
      <c r="C53" s="34" t="s">
        <v>62</v>
      </c>
      <c r="D53" s="59" t="s">
        <v>356</v>
      </c>
      <c r="E53" s="58" t="s">
        <v>358</v>
      </c>
      <c r="F53" s="26" t="s">
        <v>615</v>
      </c>
      <c r="G53" s="49" t="s">
        <v>702</v>
      </c>
      <c r="H53" s="28" t="s">
        <v>419</v>
      </c>
      <c r="I53" s="29" t="s">
        <v>420</v>
      </c>
      <c r="J53" s="29" t="s">
        <v>421</v>
      </c>
      <c r="K53" s="30" t="s">
        <v>422</v>
      </c>
      <c r="L53" s="31">
        <v>1701</v>
      </c>
      <c r="M53" s="32" t="s">
        <v>63</v>
      </c>
      <c r="N53" s="33" t="s">
        <v>64</v>
      </c>
      <c r="O53" s="32" t="s">
        <v>65</v>
      </c>
      <c r="P53" s="32" t="s">
        <v>66</v>
      </c>
      <c r="Q53" s="32" t="s">
        <v>65</v>
      </c>
      <c r="R53" s="32" t="s">
        <v>66</v>
      </c>
      <c r="S53" s="32" t="s">
        <v>67</v>
      </c>
      <c r="T53" s="34" t="s">
        <v>68</v>
      </c>
      <c r="U53" s="32" t="s">
        <v>66</v>
      </c>
      <c r="V53" s="32">
        <v>99999999</v>
      </c>
      <c r="W53" s="30" t="s">
        <v>423</v>
      </c>
      <c r="X53" s="56" t="s">
        <v>67</v>
      </c>
      <c r="Y53" s="32" t="s">
        <v>424</v>
      </c>
      <c r="Z53" s="32" t="s">
        <v>424</v>
      </c>
      <c r="AA53" s="37" t="str">
        <f>+IFERROR(VLOOKUP(AB53,LISTAS!$C$2:$D$13,2,0)," ")</f>
        <v>BIENES Y SERVICIOS DE CONSUMO</v>
      </c>
      <c r="AB53" s="38" t="str">
        <f t="shared" si="5"/>
        <v>53</v>
      </c>
      <c r="AC53" s="58">
        <v>530803</v>
      </c>
      <c r="AD53" s="40" t="str">
        <f>+IFERROR(VLOOKUP(AC53,LISTAS!$A$2:$B$207,2,0)," ")</f>
        <v>Lubricantes</v>
      </c>
      <c r="AE53" s="58" t="s">
        <v>430</v>
      </c>
      <c r="AF53" s="58" t="s">
        <v>429</v>
      </c>
      <c r="AG53" s="60">
        <v>12</v>
      </c>
      <c r="AH53" s="58" t="s">
        <v>431</v>
      </c>
      <c r="AI53" s="61">
        <v>7577.77</v>
      </c>
      <c r="AJ53" s="58" t="s">
        <v>439</v>
      </c>
      <c r="AK53" s="58" t="s">
        <v>447</v>
      </c>
      <c r="AL53" s="58" t="s">
        <v>444</v>
      </c>
      <c r="AM53" s="58" t="s">
        <v>446</v>
      </c>
      <c r="AN53" s="62">
        <v>7577.77</v>
      </c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140"/>
      <c r="DH53" s="151">
        <f t="shared" si="6"/>
        <v>7577.77</v>
      </c>
      <c r="DI53" s="43">
        <f t="shared" si="7"/>
        <v>0</v>
      </c>
      <c r="DJ53" s="43">
        <f t="shared" si="8"/>
        <v>0</v>
      </c>
      <c r="DK53" s="145">
        <f t="shared" si="9"/>
        <v>0</v>
      </c>
      <c r="DL53" s="161">
        <f t="shared" si="10"/>
        <v>0</v>
      </c>
      <c r="DM53" s="147">
        <f t="shared" si="11"/>
        <v>7577.77</v>
      </c>
      <c r="DN53" s="152">
        <f t="shared" si="12"/>
        <v>0</v>
      </c>
      <c r="DO53" s="43">
        <v>636.77</v>
      </c>
      <c r="DP53" s="43">
        <v>631</v>
      </c>
      <c r="DQ53" s="43">
        <v>631</v>
      </c>
      <c r="DR53" s="43">
        <v>631</v>
      </c>
      <c r="DS53" s="43">
        <v>631</v>
      </c>
      <c r="DT53" s="43">
        <v>631</v>
      </c>
      <c r="DU53" s="43">
        <v>631</v>
      </c>
      <c r="DV53" s="43">
        <v>631</v>
      </c>
      <c r="DW53" s="43">
        <v>631</v>
      </c>
      <c r="DX53" s="43">
        <v>631</v>
      </c>
      <c r="DY53" s="43">
        <v>631</v>
      </c>
      <c r="DZ53" s="43">
        <v>631</v>
      </c>
      <c r="EA53" s="57">
        <f t="shared" si="14"/>
        <v>7577.77</v>
      </c>
      <c r="EB53" s="45" t="str">
        <f t="shared" si="4"/>
        <v>CORRECTO</v>
      </c>
      <c r="EC53" s="45"/>
    </row>
    <row r="54" spans="1:133" ht="19.5" customHeight="1" x14ac:dyDescent="0.25">
      <c r="A54" s="47">
        <v>47</v>
      </c>
      <c r="B54" s="23">
        <v>2026</v>
      </c>
      <c r="C54" s="34" t="s">
        <v>62</v>
      </c>
      <c r="D54" s="59" t="s">
        <v>356</v>
      </c>
      <c r="E54" s="58" t="s">
        <v>358</v>
      </c>
      <c r="F54" s="26" t="s">
        <v>616</v>
      </c>
      <c r="G54" s="49" t="s">
        <v>702</v>
      </c>
      <c r="H54" s="28" t="s">
        <v>419</v>
      </c>
      <c r="I54" s="29" t="s">
        <v>420</v>
      </c>
      <c r="J54" s="29" t="s">
        <v>421</v>
      </c>
      <c r="K54" s="30" t="s">
        <v>422</v>
      </c>
      <c r="L54" s="31">
        <v>1701</v>
      </c>
      <c r="M54" s="32" t="s">
        <v>63</v>
      </c>
      <c r="N54" s="33" t="s">
        <v>64</v>
      </c>
      <c r="O54" s="32" t="s">
        <v>65</v>
      </c>
      <c r="P54" s="32" t="s">
        <v>66</v>
      </c>
      <c r="Q54" s="32" t="s">
        <v>65</v>
      </c>
      <c r="R54" s="32" t="s">
        <v>66</v>
      </c>
      <c r="S54" s="32" t="s">
        <v>67</v>
      </c>
      <c r="T54" s="34" t="s">
        <v>68</v>
      </c>
      <c r="U54" s="32" t="s">
        <v>66</v>
      </c>
      <c r="V54" s="32">
        <v>99999999</v>
      </c>
      <c r="W54" s="30" t="s">
        <v>423</v>
      </c>
      <c r="X54" s="56" t="s">
        <v>67</v>
      </c>
      <c r="Y54" s="32" t="s">
        <v>424</v>
      </c>
      <c r="Z54" s="32" t="s">
        <v>424</v>
      </c>
      <c r="AA54" s="37" t="str">
        <f>+IFERROR(VLOOKUP(AB54,LISTAS!$C$2:$D$13,2,0)," ")</f>
        <v>BIENES Y SERVICIOS DE CONSUMO</v>
      </c>
      <c r="AB54" s="38" t="str">
        <f t="shared" si="5"/>
        <v>53</v>
      </c>
      <c r="AC54" s="58">
        <v>530813</v>
      </c>
      <c r="AD54" s="40" t="str">
        <f>+IFERROR(VLOOKUP(AC54,LISTAS!$A$2:$B$207,2,0)," ")</f>
        <v>Repuestos y Accesorios</v>
      </c>
      <c r="AE54" s="58" t="s">
        <v>430</v>
      </c>
      <c r="AF54" s="58" t="s">
        <v>429</v>
      </c>
      <c r="AG54" s="60">
        <v>12</v>
      </c>
      <c r="AH54" s="58" t="s">
        <v>431</v>
      </c>
      <c r="AI54" s="61">
        <v>10611.54</v>
      </c>
      <c r="AJ54" s="58" t="s">
        <v>439</v>
      </c>
      <c r="AK54" s="58" t="s">
        <v>447</v>
      </c>
      <c r="AL54" s="58" t="s">
        <v>444</v>
      </c>
      <c r="AM54" s="58" t="s">
        <v>446</v>
      </c>
      <c r="AN54" s="62">
        <v>10611.54</v>
      </c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140"/>
      <c r="DH54" s="151">
        <f t="shared" si="6"/>
        <v>10611.54</v>
      </c>
      <c r="DI54" s="43">
        <f t="shared" si="7"/>
        <v>0</v>
      </c>
      <c r="DJ54" s="43">
        <f t="shared" si="8"/>
        <v>0</v>
      </c>
      <c r="DK54" s="145">
        <f t="shared" si="9"/>
        <v>0</v>
      </c>
      <c r="DL54" s="161">
        <f t="shared" si="10"/>
        <v>0</v>
      </c>
      <c r="DM54" s="147">
        <f t="shared" si="11"/>
        <v>10611.54</v>
      </c>
      <c r="DN54" s="152">
        <f t="shared" si="12"/>
        <v>0</v>
      </c>
      <c r="DO54" s="43">
        <v>884</v>
      </c>
      <c r="DP54" s="43">
        <v>884</v>
      </c>
      <c r="DQ54" s="43">
        <v>884</v>
      </c>
      <c r="DR54" s="43">
        <v>884</v>
      </c>
      <c r="DS54" s="43">
        <v>884</v>
      </c>
      <c r="DT54" s="43">
        <v>884</v>
      </c>
      <c r="DU54" s="43">
        <v>884</v>
      </c>
      <c r="DV54" s="43">
        <v>884</v>
      </c>
      <c r="DW54" s="43">
        <v>884</v>
      </c>
      <c r="DX54" s="43">
        <v>884</v>
      </c>
      <c r="DY54" s="43">
        <v>884</v>
      </c>
      <c r="DZ54" s="43">
        <v>887.54</v>
      </c>
      <c r="EA54" s="57">
        <f t="shared" si="14"/>
        <v>10611.54</v>
      </c>
      <c r="EB54" s="45" t="str">
        <f t="shared" si="4"/>
        <v>CORRECTO</v>
      </c>
      <c r="EC54" s="45"/>
    </row>
    <row r="55" spans="1:133" ht="19.5" customHeight="1" x14ac:dyDescent="0.25">
      <c r="A55" s="47">
        <v>48</v>
      </c>
      <c r="B55" s="23">
        <v>2026</v>
      </c>
      <c r="C55" s="34" t="s">
        <v>62</v>
      </c>
      <c r="D55" s="59" t="s">
        <v>356</v>
      </c>
      <c r="E55" s="58" t="s">
        <v>358</v>
      </c>
      <c r="F55" s="26" t="s">
        <v>617</v>
      </c>
      <c r="G55" s="49" t="s">
        <v>387</v>
      </c>
      <c r="H55" s="28" t="s">
        <v>419</v>
      </c>
      <c r="I55" s="29" t="s">
        <v>420</v>
      </c>
      <c r="J55" s="29" t="s">
        <v>421</v>
      </c>
      <c r="K55" s="30" t="s">
        <v>422</v>
      </c>
      <c r="L55" s="31">
        <v>1701</v>
      </c>
      <c r="M55" s="32" t="s">
        <v>63</v>
      </c>
      <c r="N55" s="33" t="s">
        <v>64</v>
      </c>
      <c r="O55" s="32" t="s">
        <v>65</v>
      </c>
      <c r="P55" s="32" t="s">
        <v>66</v>
      </c>
      <c r="Q55" s="32" t="s">
        <v>65</v>
      </c>
      <c r="R55" s="32" t="s">
        <v>66</v>
      </c>
      <c r="S55" s="32" t="s">
        <v>67</v>
      </c>
      <c r="T55" s="34" t="s">
        <v>68</v>
      </c>
      <c r="U55" s="32" t="s">
        <v>66</v>
      </c>
      <c r="V55" s="32">
        <v>99999999</v>
      </c>
      <c r="W55" s="30" t="s">
        <v>423</v>
      </c>
      <c r="X55" s="56" t="s">
        <v>67</v>
      </c>
      <c r="Y55" s="32" t="s">
        <v>424</v>
      </c>
      <c r="Z55" s="32" t="s">
        <v>424</v>
      </c>
      <c r="AA55" s="37" t="str">
        <f>+IFERROR(VLOOKUP(AB55,LISTAS!$C$2:$D$13,2,0)," ")</f>
        <v>BIENES Y SERVICIOS DE CONSUMO</v>
      </c>
      <c r="AB55" s="38" t="str">
        <f t="shared" si="5"/>
        <v>53</v>
      </c>
      <c r="AC55" s="58">
        <v>531602</v>
      </c>
      <c r="AD55" s="40" t="str">
        <f>+IFERROR(VLOOKUP(AC55,LISTAS!$A$2:$B$207,2,0)," ")</f>
        <v>Fondos Rotativos</v>
      </c>
      <c r="AE55" s="58" t="s">
        <v>430</v>
      </c>
      <c r="AF55" s="58" t="s">
        <v>429</v>
      </c>
      <c r="AG55" s="60">
        <v>12</v>
      </c>
      <c r="AH55" s="58" t="s">
        <v>431</v>
      </c>
      <c r="AI55" s="61">
        <v>384000</v>
      </c>
      <c r="AJ55" s="58" t="s">
        <v>432</v>
      </c>
      <c r="AK55" s="58" t="s">
        <v>440</v>
      </c>
      <c r="AL55" s="58" t="s">
        <v>433</v>
      </c>
      <c r="AM55" s="58" t="s">
        <v>66</v>
      </c>
      <c r="AN55" s="62">
        <v>384000</v>
      </c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140"/>
      <c r="DH55" s="151">
        <f t="shared" si="6"/>
        <v>384000</v>
      </c>
      <c r="DI55" s="43">
        <f t="shared" si="7"/>
        <v>0</v>
      </c>
      <c r="DJ55" s="43">
        <f t="shared" si="8"/>
        <v>0</v>
      </c>
      <c r="DK55" s="145">
        <f t="shared" si="9"/>
        <v>0</v>
      </c>
      <c r="DL55" s="161">
        <f t="shared" si="10"/>
        <v>0</v>
      </c>
      <c r="DM55" s="147">
        <f t="shared" si="11"/>
        <v>384000</v>
      </c>
      <c r="DN55" s="152">
        <f t="shared" si="12"/>
        <v>0</v>
      </c>
      <c r="DO55" s="43">
        <v>0</v>
      </c>
      <c r="DP55" s="43">
        <v>64000</v>
      </c>
      <c r="DQ55" s="43">
        <v>32000</v>
      </c>
      <c r="DR55" s="43">
        <v>32000</v>
      </c>
      <c r="DS55" s="43">
        <v>32000</v>
      </c>
      <c r="DT55" s="43">
        <v>32000</v>
      </c>
      <c r="DU55" s="43">
        <v>32000</v>
      </c>
      <c r="DV55" s="43">
        <v>32000</v>
      </c>
      <c r="DW55" s="43">
        <v>32000</v>
      </c>
      <c r="DX55" s="43">
        <v>32000</v>
      </c>
      <c r="DY55" s="43">
        <v>32000</v>
      </c>
      <c r="DZ55" s="43">
        <v>32000</v>
      </c>
      <c r="EA55" s="57">
        <f t="shared" si="14"/>
        <v>384000</v>
      </c>
      <c r="EB55" s="45" t="str">
        <f t="shared" si="4"/>
        <v>CORRECTO</v>
      </c>
      <c r="EC55" s="45"/>
    </row>
    <row r="56" spans="1:133" ht="19.5" customHeight="1" x14ac:dyDescent="0.25">
      <c r="A56" s="47">
        <v>49</v>
      </c>
      <c r="B56" s="23">
        <v>2026</v>
      </c>
      <c r="C56" s="34" t="s">
        <v>62</v>
      </c>
      <c r="D56" s="59" t="s">
        <v>356</v>
      </c>
      <c r="E56" s="58" t="s">
        <v>358</v>
      </c>
      <c r="F56" s="26" t="s">
        <v>618</v>
      </c>
      <c r="G56" s="49" t="s">
        <v>388</v>
      </c>
      <c r="H56" s="28" t="s">
        <v>419</v>
      </c>
      <c r="I56" s="29" t="s">
        <v>420</v>
      </c>
      <c r="J56" s="29" t="s">
        <v>421</v>
      </c>
      <c r="K56" s="30" t="s">
        <v>422</v>
      </c>
      <c r="L56" s="31">
        <v>1701</v>
      </c>
      <c r="M56" s="32" t="s">
        <v>63</v>
      </c>
      <c r="N56" s="33" t="s">
        <v>64</v>
      </c>
      <c r="O56" s="32" t="s">
        <v>65</v>
      </c>
      <c r="P56" s="32" t="s">
        <v>66</v>
      </c>
      <c r="Q56" s="32" t="s">
        <v>65</v>
      </c>
      <c r="R56" s="32" t="s">
        <v>66</v>
      </c>
      <c r="S56" s="32" t="s">
        <v>67</v>
      </c>
      <c r="T56" s="34" t="s">
        <v>68</v>
      </c>
      <c r="U56" s="32" t="s">
        <v>66</v>
      </c>
      <c r="V56" s="32">
        <v>99999999</v>
      </c>
      <c r="W56" s="30" t="s">
        <v>423</v>
      </c>
      <c r="X56" s="56" t="s">
        <v>67</v>
      </c>
      <c r="Y56" s="32" t="s">
        <v>424</v>
      </c>
      <c r="Z56" s="32" t="s">
        <v>424</v>
      </c>
      <c r="AA56" s="37" t="str">
        <f>+IFERROR(VLOOKUP(AB56,LISTAS!$C$2:$D$13,2,0)," ")</f>
        <v>BIENES Y SERVICIOS DE CONSUMO</v>
      </c>
      <c r="AB56" s="38" t="str">
        <f t="shared" si="5"/>
        <v>53</v>
      </c>
      <c r="AC56" s="58">
        <v>530301</v>
      </c>
      <c r="AD56" s="40" t="str">
        <f>+IFERROR(VLOOKUP(AC56,LISTAS!$A$2:$B$207,2,0)," ")</f>
        <v>Pasajes al Interior</v>
      </c>
      <c r="AE56" s="58" t="s">
        <v>430</v>
      </c>
      <c r="AF56" s="58" t="s">
        <v>429</v>
      </c>
      <c r="AG56" s="60">
        <v>12</v>
      </c>
      <c r="AH56" s="58" t="s">
        <v>431</v>
      </c>
      <c r="AI56" s="61">
        <v>25000</v>
      </c>
      <c r="AJ56" s="58" t="s">
        <v>432</v>
      </c>
      <c r="AK56" s="58" t="s">
        <v>440</v>
      </c>
      <c r="AL56" s="58" t="s">
        <v>433</v>
      </c>
      <c r="AM56" s="58" t="s">
        <v>66</v>
      </c>
      <c r="AN56" s="62">
        <v>25000</v>
      </c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140"/>
      <c r="DH56" s="151">
        <f t="shared" si="6"/>
        <v>25000</v>
      </c>
      <c r="DI56" s="43">
        <f t="shared" si="7"/>
        <v>0</v>
      </c>
      <c r="DJ56" s="43">
        <f t="shared" si="8"/>
        <v>0</v>
      </c>
      <c r="DK56" s="145">
        <f t="shared" si="9"/>
        <v>0</v>
      </c>
      <c r="DL56" s="161">
        <f t="shared" si="10"/>
        <v>0</v>
      </c>
      <c r="DM56" s="147">
        <f t="shared" si="11"/>
        <v>25000</v>
      </c>
      <c r="DN56" s="152">
        <f t="shared" si="12"/>
        <v>0</v>
      </c>
      <c r="DO56" s="43">
        <v>0</v>
      </c>
      <c r="DP56" s="43">
        <v>4166.666666666667</v>
      </c>
      <c r="DQ56" s="43">
        <v>2083.3333333333335</v>
      </c>
      <c r="DR56" s="43">
        <v>2083.3333333333335</v>
      </c>
      <c r="DS56" s="43">
        <v>2083.3333333333335</v>
      </c>
      <c r="DT56" s="43">
        <v>2083.3333333333335</v>
      </c>
      <c r="DU56" s="43">
        <v>2083.3333333333335</v>
      </c>
      <c r="DV56" s="43">
        <v>2083.3333333333335</v>
      </c>
      <c r="DW56" s="43">
        <v>2083.3333333333335</v>
      </c>
      <c r="DX56" s="43">
        <v>2083.3333333333335</v>
      </c>
      <c r="DY56" s="43">
        <v>2083.3333333333335</v>
      </c>
      <c r="DZ56" s="43">
        <v>2083.3333333333335</v>
      </c>
      <c r="EA56" s="57">
        <f>SUM(DO56:DZ56)</f>
        <v>24999.999999999996</v>
      </c>
      <c r="EB56" s="45" t="str">
        <f t="shared" si="4"/>
        <v>CORRECTO</v>
      </c>
      <c r="EC56" s="45"/>
    </row>
    <row r="57" spans="1:133" ht="19.5" customHeight="1" x14ac:dyDescent="0.25">
      <c r="A57" s="23">
        <v>50</v>
      </c>
      <c r="B57" s="23">
        <v>2026</v>
      </c>
      <c r="C57" s="34" t="s">
        <v>62</v>
      </c>
      <c r="D57" s="59" t="s">
        <v>356</v>
      </c>
      <c r="E57" s="58" t="s">
        <v>358</v>
      </c>
      <c r="F57" s="26" t="s">
        <v>619</v>
      </c>
      <c r="G57" s="49" t="s">
        <v>388</v>
      </c>
      <c r="H57" s="28" t="s">
        <v>419</v>
      </c>
      <c r="I57" s="29" t="s">
        <v>420</v>
      </c>
      <c r="J57" s="29" t="s">
        <v>421</v>
      </c>
      <c r="K57" s="30" t="s">
        <v>422</v>
      </c>
      <c r="L57" s="31">
        <v>1701</v>
      </c>
      <c r="M57" s="32" t="s">
        <v>63</v>
      </c>
      <c r="N57" s="33" t="s">
        <v>64</v>
      </c>
      <c r="O57" s="32" t="s">
        <v>65</v>
      </c>
      <c r="P57" s="32" t="s">
        <v>66</v>
      </c>
      <c r="Q57" s="32" t="s">
        <v>65</v>
      </c>
      <c r="R57" s="32" t="s">
        <v>66</v>
      </c>
      <c r="S57" s="32" t="s">
        <v>67</v>
      </c>
      <c r="T57" s="34" t="s">
        <v>68</v>
      </c>
      <c r="U57" s="32" t="s">
        <v>66</v>
      </c>
      <c r="V57" s="32">
        <v>99999999</v>
      </c>
      <c r="W57" s="30" t="s">
        <v>423</v>
      </c>
      <c r="X57" s="56" t="s">
        <v>67</v>
      </c>
      <c r="Y57" s="32" t="s">
        <v>424</v>
      </c>
      <c r="Z57" s="32" t="s">
        <v>424</v>
      </c>
      <c r="AA57" s="37" t="str">
        <f>+IFERROR(VLOOKUP(AB57,LISTAS!$C$2:$D$13,2,0)," ")</f>
        <v>BIENES Y SERVICIOS DE CONSUMO</v>
      </c>
      <c r="AB57" s="38" t="str">
        <f t="shared" si="5"/>
        <v>53</v>
      </c>
      <c r="AC57" s="58">
        <v>530302</v>
      </c>
      <c r="AD57" s="40" t="str">
        <f>+IFERROR(VLOOKUP(AC57,LISTAS!$A$2:$B$207,2,0)," ")</f>
        <v>Pasajes al Exterior</v>
      </c>
      <c r="AE57" s="58" t="s">
        <v>430</v>
      </c>
      <c r="AF57" s="58" t="s">
        <v>429</v>
      </c>
      <c r="AG57" s="60">
        <v>12</v>
      </c>
      <c r="AH57" s="58" t="s">
        <v>431</v>
      </c>
      <c r="AI57" s="61">
        <v>15000</v>
      </c>
      <c r="AJ57" s="58" t="s">
        <v>432</v>
      </c>
      <c r="AK57" s="58" t="s">
        <v>440</v>
      </c>
      <c r="AL57" s="58" t="s">
        <v>433</v>
      </c>
      <c r="AM57" s="58" t="s">
        <v>66</v>
      </c>
      <c r="AN57" s="62">
        <v>15000</v>
      </c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140"/>
      <c r="DH57" s="151">
        <f t="shared" si="6"/>
        <v>15000</v>
      </c>
      <c r="DI57" s="43">
        <f t="shared" si="7"/>
        <v>0</v>
      </c>
      <c r="DJ57" s="43">
        <f t="shared" si="8"/>
        <v>0</v>
      </c>
      <c r="DK57" s="145">
        <f t="shared" si="9"/>
        <v>0</v>
      </c>
      <c r="DL57" s="161">
        <f t="shared" si="10"/>
        <v>0</v>
      </c>
      <c r="DM57" s="147">
        <f t="shared" si="11"/>
        <v>15000</v>
      </c>
      <c r="DN57" s="152">
        <f t="shared" si="12"/>
        <v>0</v>
      </c>
      <c r="DO57" s="43">
        <v>0</v>
      </c>
      <c r="DP57" s="43">
        <v>2500</v>
      </c>
      <c r="DQ57" s="43">
        <v>1250</v>
      </c>
      <c r="DR57" s="43">
        <v>1250</v>
      </c>
      <c r="DS57" s="43">
        <v>1250</v>
      </c>
      <c r="DT57" s="43">
        <v>1250</v>
      </c>
      <c r="DU57" s="43">
        <v>1250</v>
      </c>
      <c r="DV57" s="43">
        <v>1250</v>
      </c>
      <c r="DW57" s="43">
        <v>1250</v>
      </c>
      <c r="DX57" s="43">
        <v>1250</v>
      </c>
      <c r="DY57" s="43">
        <v>1250</v>
      </c>
      <c r="DZ57" s="43">
        <v>1250</v>
      </c>
      <c r="EA57" s="57">
        <f t="shared" si="14"/>
        <v>15000</v>
      </c>
      <c r="EB57" s="45" t="str">
        <f t="shared" si="4"/>
        <v>CORRECTO</v>
      </c>
      <c r="EC57" s="45"/>
    </row>
    <row r="58" spans="1:133" ht="19.5" customHeight="1" x14ac:dyDescent="0.25">
      <c r="A58" s="47">
        <v>51</v>
      </c>
      <c r="B58" s="23">
        <v>2026</v>
      </c>
      <c r="C58" s="34" t="s">
        <v>62</v>
      </c>
      <c r="D58" s="58" t="s">
        <v>356</v>
      </c>
      <c r="E58" s="58" t="s">
        <v>357</v>
      </c>
      <c r="F58" s="26" t="s">
        <v>576</v>
      </c>
      <c r="G58" s="27" t="s">
        <v>389</v>
      </c>
      <c r="H58" s="28" t="s">
        <v>425</v>
      </c>
      <c r="I58" s="28" t="s">
        <v>426</v>
      </c>
      <c r="J58" s="28" t="s">
        <v>427</v>
      </c>
      <c r="K58" s="30" t="s">
        <v>422</v>
      </c>
      <c r="L58" s="31">
        <v>1701</v>
      </c>
      <c r="M58" s="53" t="s">
        <v>74</v>
      </c>
      <c r="N58" s="54" t="s">
        <v>75</v>
      </c>
      <c r="O58" s="53" t="s">
        <v>65</v>
      </c>
      <c r="P58" s="53" t="s">
        <v>66</v>
      </c>
      <c r="Q58" s="53" t="s">
        <v>65</v>
      </c>
      <c r="R58" s="53" t="s">
        <v>66</v>
      </c>
      <c r="S58" s="53" t="s">
        <v>70</v>
      </c>
      <c r="T58" s="55" t="s">
        <v>77</v>
      </c>
      <c r="U58" s="32" t="s">
        <v>66</v>
      </c>
      <c r="V58" s="32">
        <v>99999999</v>
      </c>
      <c r="W58" s="30" t="s">
        <v>423</v>
      </c>
      <c r="X58" s="56" t="s">
        <v>67</v>
      </c>
      <c r="Y58" s="32" t="s">
        <v>424</v>
      </c>
      <c r="Z58" s="32" t="s">
        <v>424</v>
      </c>
      <c r="AA58" s="37" t="str">
        <f>+IFERROR(VLOOKUP(AB58,LISTAS!$C$2:$D$13,2,0)," ")</f>
        <v>BIENES Y SERVICIOS DE CONSUMO</v>
      </c>
      <c r="AB58" s="38" t="str">
        <f t="shared" si="5"/>
        <v>53</v>
      </c>
      <c r="AC58" s="39">
        <v>530201</v>
      </c>
      <c r="AD58" s="40" t="str">
        <f>+IFERROR(VLOOKUP(AC58,LISTAS!$A$2:$B$207,2,0)," ")</f>
        <v>Transporte de Personal</v>
      </c>
      <c r="AE58" s="72" t="s">
        <v>429</v>
      </c>
      <c r="AF58" s="58" t="s">
        <v>430</v>
      </c>
      <c r="AG58" s="73"/>
      <c r="AH58" s="58"/>
      <c r="AI58" s="61"/>
      <c r="AJ58" s="58"/>
      <c r="AK58" s="58"/>
      <c r="AL58" s="58"/>
      <c r="AM58" s="58"/>
      <c r="AN58" s="62">
        <v>126180</v>
      </c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140"/>
      <c r="DH58" s="151">
        <f t="shared" si="6"/>
        <v>126180</v>
      </c>
      <c r="DI58" s="43">
        <f t="shared" si="7"/>
        <v>0</v>
      </c>
      <c r="DJ58" s="43">
        <f t="shared" si="8"/>
        <v>0</v>
      </c>
      <c r="DK58" s="145">
        <f t="shared" si="9"/>
        <v>0</v>
      </c>
      <c r="DL58" s="161">
        <f t="shared" si="10"/>
        <v>0</v>
      </c>
      <c r="DM58" s="147">
        <f t="shared" si="11"/>
        <v>126180</v>
      </c>
      <c r="DN58" s="152">
        <f t="shared" si="12"/>
        <v>0</v>
      </c>
      <c r="DO58" s="43">
        <v>10515</v>
      </c>
      <c r="DP58" s="43">
        <v>10515</v>
      </c>
      <c r="DQ58" s="43">
        <v>10515</v>
      </c>
      <c r="DR58" s="43">
        <v>10515</v>
      </c>
      <c r="DS58" s="43">
        <v>10515</v>
      </c>
      <c r="DT58" s="43">
        <v>10515</v>
      </c>
      <c r="DU58" s="43">
        <v>10515</v>
      </c>
      <c r="DV58" s="43">
        <v>10515</v>
      </c>
      <c r="DW58" s="43">
        <v>10515</v>
      </c>
      <c r="DX58" s="43">
        <v>10515</v>
      </c>
      <c r="DY58" s="43">
        <v>10515</v>
      </c>
      <c r="DZ58" s="43">
        <v>10515</v>
      </c>
      <c r="EA58" s="57">
        <f t="shared" si="14"/>
        <v>126180</v>
      </c>
      <c r="EB58" s="45" t="str">
        <f t="shared" si="4"/>
        <v>CORRECTO</v>
      </c>
      <c r="EC58" s="45"/>
    </row>
    <row r="59" spans="1:133" ht="19.5" customHeight="1" x14ac:dyDescent="0.25">
      <c r="A59" s="47">
        <v>52</v>
      </c>
      <c r="B59" s="23">
        <v>2026</v>
      </c>
      <c r="C59" s="34" t="s">
        <v>62</v>
      </c>
      <c r="D59" s="58" t="s">
        <v>356</v>
      </c>
      <c r="E59" s="58" t="s">
        <v>357</v>
      </c>
      <c r="F59" s="26" t="s">
        <v>577</v>
      </c>
      <c r="G59" s="27" t="s">
        <v>390</v>
      </c>
      <c r="H59" s="28" t="s">
        <v>419</v>
      </c>
      <c r="I59" s="29" t="s">
        <v>420</v>
      </c>
      <c r="J59" s="29" t="s">
        <v>421</v>
      </c>
      <c r="K59" s="30" t="s">
        <v>422</v>
      </c>
      <c r="L59" s="31">
        <v>1701</v>
      </c>
      <c r="M59" s="32" t="s">
        <v>63</v>
      </c>
      <c r="N59" s="33" t="s">
        <v>64</v>
      </c>
      <c r="O59" s="32" t="s">
        <v>65</v>
      </c>
      <c r="P59" s="32" t="s">
        <v>66</v>
      </c>
      <c r="Q59" s="32" t="s">
        <v>65</v>
      </c>
      <c r="R59" s="32" t="s">
        <v>66</v>
      </c>
      <c r="S59" s="32" t="s">
        <v>67</v>
      </c>
      <c r="T59" s="34" t="s">
        <v>68</v>
      </c>
      <c r="U59" s="32" t="s">
        <v>66</v>
      </c>
      <c r="V59" s="32">
        <v>99999999</v>
      </c>
      <c r="W59" s="30" t="s">
        <v>423</v>
      </c>
      <c r="X59" s="56" t="s">
        <v>67</v>
      </c>
      <c r="Y59" s="32" t="s">
        <v>424</v>
      </c>
      <c r="Z59" s="32" t="s">
        <v>424</v>
      </c>
      <c r="AA59" s="37" t="str">
        <f>+IFERROR(VLOOKUP(AB59,LISTAS!$C$2:$D$13,2,0)," ")</f>
        <v>BIENES Y SERVICIOS DE CONSUMO</v>
      </c>
      <c r="AB59" s="38" t="str">
        <f t="shared" si="5"/>
        <v>53</v>
      </c>
      <c r="AC59" s="39">
        <v>530210</v>
      </c>
      <c r="AD59" s="40" t="str">
        <f>+IFERROR(VLOOKUP(AC59,LISTAS!$A$2:$B$207,2,0)," ")</f>
        <v>Servicio de Guardería</v>
      </c>
      <c r="AE59" s="72" t="s">
        <v>429</v>
      </c>
      <c r="AF59" s="72"/>
      <c r="AG59" s="74"/>
      <c r="AH59" s="75"/>
      <c r="AI59" s="76"/>
      <c r="AJ59" s="72"/>
      <c r="AK59" s="72"/>
      <c r="AL59" s="72"/>
      <c r="AM59" s="72"/>
      <c r="AN59" s="195">
        <v>21204</v>
      </c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140"/>
      <c r="DH59" s="151">
        <f t="shared" si="6"/>
        <v>21204</v>
      </c>
      <c r="DI59" s="43">
        <f t="shared" si="7"/>
        <v>0</v>
      </c>
      <c r="DJ59" s="43">
        <f t="shared" si="8"/>
        <v>0</v>
      </c>
      <c r="DK59" s="145">
        <f t="shared" si="9"/>
        <v>0</v>
      </c>
      <c r="DL59" s="161">
        <f t="shared" si="10"/>
        <v>0</v>
      </c>
      <c r="DM59" s="147">
        <f t="shared" si="11"/>
        <v>21204</v>
      </c>
      <c r="DN59" s="152">
        <f t="shared" si="12"/>
        <v>0</v>
      </c>
      <c r="DO59" s="77">
        <v>1767</v>
      </c>
      <c r="DP59" s="77">
        <v>1767</v>
      </c>
      <c r="DQ59" s="77">
        <v>1767</v>
      </c>
      <c r="DR59" s="77">
        <v>1767</v>
      </c>
      <c r="DS59" s="77">
        <v>1767</v>
      </c>
      <c r="DT59" s="77">
        <v>1767</v>
      </c>
      <c r="DU59" s="77">
        <v>1767</v>
      </c>
      <c r="DV59" s="77">
        <v>1767</v>
      </c>
      <c r="DW59" s="77">
        <v>1767</v>
      </c>
      <c r="DX59" s="77">
        <v>1767</v>
      </c>
      <c r="DY59" s="77">
        <v>1767</v>
      </c>
      <c r="DZ59" s="77">
        <v>1767</v>
      </c>
      <c r="EA59" s="57">
        <f t="shared" si="14"/>
        <v>21204</v>
      </c>
      <c r="EB59" s="45" t="str">
        <f t="shared" si="4"/>
        <v>CORRECTO</v>
      </c>
      <c r="EC59" s="45"/>
    </row>
    <row r="60" spans="1:133" ht="19.5" customHeight="1" x14ac:dyDescent="0.25">
      <c r="A60" s="23">
        <v>53</v>
      </c>
      <c r="B60" s="23">
        <v>2026</v>
      </c>
      <c r="C60" s="34" t="s">
        <v>62</v>
      </c>
      <c r="D60" s="58" t="s">
        <v>356</v>
      </c>
      <c r="E60" s="58" t="s">
        <v>357</v>
      </c>
      <c r="F60" s="26" t="s">
        <v>578</v>
      </c>
      <c r="G60" s="27" t="s">
        <v>391</v>
      </c>
      <c r="H60" s="28" t="s">
        <v>419</v>
      </c>
      <c r="I60" s="29" t="s">
        <v>420</v>
      </c>
      <c r="J60" s="29" t="s">
        <v>421</v>
      </c>
      <c r="K60" s="30" t="s">
        <v>422</v>
      </c>
      <c r="L60" s="31">
        <v>1701</v>
      </c>
      <c r="M60" s="32" t="s">
        <v>63</v>
      </c>
      <c r="N60" s="33" t="s">
        <v>64</v>
      </c>
      <c r="O60" s="32" t="s">
        <v>65</v>
      </c>
      <c r="P60" s="32" t="s">
        <v>66</v>
      </c>
      <c r="Q60" s="32" t="s">
        <v>65</v>
      </c>
      <c r="R60" s="32" t="s">
        <v>66</v>
      </c>
      <c r="S60" s="32" t="s">
        <v>67</v>
      </c>
      <c r="T60" s="34" t="s">
        <v>68</v>
      </c>
      <c r="U60" s="32" t="s">
        <v>66</v>
      </c>
      <c r="V60" s="32">
        <v>99999999</v>
      </c>
      <c r="W60" s="30" t="s">
        <v>423</v>
      </c>
      <c r="X60" s="56" t="s">
        <v>67</v>
      </c>
      <c r="Y60" s="32" t="s">
        <v>424</v>
      </c>
      <c r="Z60" s="32" t="s">
        <v>424</v>
      </c>
      <c r="AA60" s="37" t="str">
        <f>+IFERROR(VLOOKUP(AB60,LISTAS!$C$2:$D$13,2,0)," ")</f>
        <v>BIENES Y SERVICIOS DE CONSUMO</v>
      </c>
      <c r="AB60" s="38" t="str">
        <f t="shared" si="5"/>
        <v>53</v>
      </c>
      <c r="AC60" s="39">
        <v>530306</v>
      </c>
      <c r="AD60" s="40" t="str">
        <f>+IFERROR(VLOOKUP(AC60,LISTAS!$A$2:$B$207,2,0)," ")</f>
        <v>Viáticos por Gastos de Residencia</v>
      </c>
      <c r="AE60" s="72" t="s">
        <v>429</v>
      </c>
      <c r="AF60" s="58"/>
      <c r="AG60" s="78"/>
      <c r="AH60" s="58"/>
      <c r="AI60" s="61"/>
      <c r="AJ60" s="58"/>
      <c r="AK60" s="58"/>
      <c r="AL60" s="58"/>
      <c r="AM60" s="58"/>
      <c r="AN60" s="43">
        <v>16992</v>
      </c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140"/>
      <c r="DH60" s="151">
        <f t="shared" si="6"/>
        <v>16992</v>
      </c>
      <c r="DI60" s="43">
        <f t="shared" si="7"/>
        <v>0</v>
      </c>
      <c r="DJ60" s="43">
        <f t="shared" si="8"/>
        <v>0</v>
      </c>
      <c r="DK60" s="145">
        <f t="shared" si="9"/>
        <v>0</v>
      </c>
      <c r="DL60" s="161">
        <f t="shared" si="10"/>
        <v>0</v>
      </c>
      <c r="DM60" s="147">
        <f t="shared" si="11"/>
        <v>16992</v>
      </c>
      <c r="DN60" s="152">
        <f t="shared" si="12"/>
        <v>0</v>
      </c>
      <c r="DO60" s="43">
        <v>1416</v>
      </c>
      <c r="DP60" s="43">
        <v>1416</v>
      </c>
      <c r="DQ60" s="43">
        <v>1416</v>
      </c>
      <c r="DR60" s="43">
        <v>1416</v>
      </c>
      <c r="DS60" s="43">
        <v>1416</v>
      </c>
      <c r="DT60" s="43">
        <v>1416</v>
      </c>
      <c r="DU60" s="43">
        <v>1416</v>
      </c>
      <c r="DV60" s="43">
        <v>1416</v>
      </c>
      <c r="DW60" s="43">
        <v>1416</v>
      </c>
      <c r="DX60" s="43">
        <v>1416</v>
      </c>
      <c r="DY60" s="43">
        <v>1416</v>
      </c>
      <c r="DZ60" s="43">
        <v>1416</v>
      </c>
      <c r="EA60" s="57">
        <f t="shared" si="14"/>
        <v>16992</v>
      </c>
      <c r="EB60" s="45" t="str">
        <f t="shared" si="4"/>
        <v>CORRECTO</v>
      </c>
      <c r="EC60" s="45"/>
    </row>
    <row r="61" spans="1:133" ht="19.5" customHeight="1" x14ac:dyDescent="0.25">
      <c r="A61" s="47">
        <v>54</v>
      </c>
      <c r="B61" s="23">
        <v>2026</v>
      </c>
      <c r="C61" s="34" t="s">
        <v>62</v>
      </c>
      <c r="D61" s="58" t="s">
        <v>356</v>
      </c>
      <c r="E61" s="58" t="s">
        <v>357</v>
      </c>
      <c r="F61" s="26" t="s">
        <v>579</v>
      </c>
      <c r="G61" s="65" t="s">
        <v>392</v>
      </c>
      <c r="H61" s="28" t="s">
        <v>419</v>
      </c>
      <c r="I61" s="29" t="s">
        <v>420</v>
      </c>
      <c r="J61" s="29" t="s">
        <v>421</v>
      </c>
      <c r="K61" s="30" t="s">
        <v>422</v>
      </c>
      <c r="L61" s="31">
        <v>1701</v>
      </c>
      <c r="M61" s="32" t="s">
        <v>63</v>
      </c>
      <c r="N61" s="33" t="s">
        <v>64</v>
      </c>
      <c r="O61" s="32" t="s">
        <v>65</v>
      </c>
      <c r="P61" s="32" t="s">
        <v>66</v>
      </c>
      <c r="Q61" s="32" t="s">
        <v>65</v>
      </c>
      <c r="R61" s="32" t="s">
        <v>66</v>
      </c>
      <c r="S61" s="32" t="s">
        <v>67</v>
      </c>
      <c r="T61" s="34" t="s">
        <v>68</v>
      </c>
      <c r="U61" s="32" t="s">
        <v>66</v>
      </c>
      <c r="V61" s="32">
        <v>99999999</v>
      </c>
      <c r="W61" s="30" t="s">
        <v>423</v>
      </c>
      <c r="X61" s="56" t="s">
        <v>67</v>
      </c>
      <c r="Y61" s="32" t="s">
        <v>424</v>
      </c>
      <c r="Z61" s="32" t="s">
        <v>424</v>
      </c>
      <c r="AA61" s="37" t="str">
        <f>+IFERROR(VLOOKUP(AB61,LISTAS!$C$2:$D$13,2,0)," ")</f>
        <v>BIENES Y SERVICIOS DE CONSUMO</v>
      </c>
      <c r="AB61" s="38" t="str">
        <f t="shared" si="5"/>
        <v>53</v>
      </c>
      <c r="AC61" s="39">
        <v>530804</v>
      </c>
      <c r="AD61" s="40" t="str">
        <f>+IFERROR(VLOOKUP(AC61,LISTAS!$A$2:$B$207,2,0)," ")</f>
        <v>Materiales de Oficina</v>
      </c>
      <c r="AE61" s="72" t="s">
        <v>430</v>
      </c>
      <c r="AF61" s="58" t="s">
        <v>429</v>
      </c>
      <c r="AG61" s="78">
        <v>1</v>
      </c>
      <c r="AH61" s="58" t="s">
        <v>41</v>
      </c>
      <c r="AI61" s="61">
        <v>2116</v>
      </c>
      <c r="AJ61" s="58" t="s">
        <v>439</v>
      </c>
      <c r="AK61" s="58" t="s">
        <v>445</v>
      </c>
      <c r="AL61" s="58" t="s">
        <v>433</v>
      </c>
      <c r="AM61" s="58" t="s">
        <v>448</v>
      </c>
      <c r="AN61" s="43">
        <v>2116</v>
      </c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140"/>
      <c r="DH61" s="151">
        <f t="shared" si="6"/>
        <v>2116</v>
      </c>
      <c r="DI61" s="43">
        <f t="shared" si="7"/>
        <v>0</v>
      </c>
      <c r="DJ61" s="43">
        <f t="shared" si="8"/>
        <v>0</v>
      </c>
      <c r="DK61" s="145">
        <f t="shared" si="9"/>
        <v>0</v>
      </c>
      <c r="DL61" s="161">
        <f t="shared" si="10"/>
        <v>0</v>
      </c>
      <c r="DM61" s="147">
        <f t="shared" si="11"/>
        <v>2116</v>
      </c>
      <c r="DN61" s="152">
        <f t="shared" si="12"/>
        <v>0</v>
      </c>
      <c r="DO61" s="43">
        <v>0</v>
      </c>
      <c r="DP61" s="43">
        <v>0</v>
      </c>
      <c r="DQ61" s="43">
        <v>0</v>
      </c>
      <c r="DR61" s="43">
        <v>0</v>
      </c>
      <c r="DS61" s="43">
        <v>2116</v>
      </c>
      <c r="DT61" s="43">
        <v>0</v>
      </c>
      <c r="DU61" s="43">
        <v>0</v>
      </c>
      <c r="DV61" s="43">
        <v>0</v>
      </c>
      <c r="DW61" s="43">
        <v>0</v>
      </c>
      <c r="DX61" s="43">
        <v>0</v>
      </c>
      <c r="DY61" s="43">
        <v>0</v>
      </c>
      <c r="DZ61" s="43">
        <v>0</v>
      </c>
      <c r="EA61" s="57">
        <f t="shared" si="14"/>
        <v>2116</v>
      </c>
      <c r="EB61" s="45" t="str">
        <f t="shared" si="4"/>
        <v>CORRECTO</v>
      </c>
      <c r="EC61" s="45"/>
    </row>
    <row r="62" spans="1:133" ht="19.5" customHeight="1" x14ac:dyDescent="0.25">
      <c r="A62" s="47">
        <v>55</v>
      </c>
      <c r="B62" s="23">
        <v>2026</v>
      </c>
      <c r="C62" s="34" t="s">
        <v>62</v>
      </c>
      <c r="D62" s="58" t="s">
        <v>356</v>
      </c>
      <c r="E62" s="58" t="s">
        <v>357</v>
      </c>
      <c r="F62" s="26" t="s">
        <v>580</v>
      </c>
      <c r="G62" s="65" t="s">
        <v>392</v>
      </c>
      <c r="H62" s="28" t="s">
        <v>419</v>
      </c>
      <c r="I62" s="29" t="s">
        <v>420</v>
      </c>
      <c r="J62" s="29" t="s">
        <v>421</v>
      </c>
      <c r="K62" s="30" t="s">
        <v>422</v>
      </c>
      <c r="L62" s="31">
        <v>1701</v>
      </c>
      <c r="M62" s="32" t="s">
        <v>63</v>
      </c>
      <c r="N62" s="33" t="s">
        <v>64</v>
      </c>
      <c r="O62" s="32" t="s">
        <v>65</v>
      </c>
      <c r="P62" s="32" t="s">
        <v>66</v>
      </c>
      <c r="Q62" s="32" t="s">
        <v>65</v>
      </c>
      <c r="R62" s="32" t="s">
        <v>66</v>
      </c>
      <c r="S62" s="32" t="s">
        <v>67</v>
      </c>
      <c r="T62" s="34" t="s">
        <v>68</v>
      </c>
      <c r="U62" s="32" t="s">
        <v>66</v>
      </c>
      <c r="V62" s="32">
        <v>99999999</v>
      </c>
      <c r="W62" s="30" t="s">
        <v>423</v>
      </c>
      <c r="X62" s="56" t="s">
        <v>67</v>
      </c>
      <c r="Y62" s="32" t="s">
        <v>424</v>
      </c>
      <c r="Z62" s="32" t="s">
        <v>424</v>
      </c>
      <c r="AA62" s="37" t="str">
        <f>+IFERROR(VLOOKUP(AB62,LISTAS!$C$2:$D$13,2,0)," ")</f>
        <v>BIENES Y SERVICIOS DE CONSUMO</v>
      </c>
      <c r="AB62" s="38" t="str">
        <f t="shared" si="5"/>
        <v>53</v>
      </c>
      <c r="AC62" s="39">
        <v>530807</v>
      </c>
      <c r="AD62" s="40" t="str">
        <f>+IFERROR(VLOOKUP(AC62,LISTAS!$A$2:$B$207,2,0)," ")</f>
        <v>Materiales de Impresión, Fotografía, Reproducción y Publicaciones</v>
      </c>
      <c r="AE62" s="72" t="s">
        <v>430</v>
      </c>
      <c r="AF62" s="58" t="s">
        <v>429</v>
      </c>
      <c r="AG62" s="78">
        <v>1</v>
      </c>
      <c r="AH62" s="58" t="s">
        <v>41</v>
      </c>
      <c r="AI62" s="61">
        <v>417</v>
      </c>
      <c r="AJ62" s="58" t="s">
        <v>439</v>
      </c>
      <c r="AK62" s="58" t="s">
        <v>445</v>
      </c>
      <c r="AL62" s="58" t="s">
        <v>433</v>
      </c>
      <c r="AM62" s="58" t="s">
        <v>448</v>
      </c>
      <c r="AN62" s="43">
        <v>417</v>
      </c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140"/>
      <c r="DH62" s="151">
        <f t="shared" si="6"/>
        <v>417</v>
      </c>
      <c r="DI62" s="43">
        <f t="shared" si="7"/>
        <v>0</v>
      </c>
      <c r="DJ62" s="43">
        <f t="shared" si="8"/>
        <v>0</v>
      </c>
      <c r="DK62" s="145">
        <f t="shared" si="9"/>
        <v>0</v>
      </c>
      <c r="DL62" s="161">
        <f t="shared" si="10"/>
        <v>0</v>
      </c>
      <c r="DM62" s="147">
        <f t="shared" si="11"/>
        <v>417</v>
      </c>
      <c r="DN62" s="152">
        <f t="shared" si="12"/>
        <v>0</v>
      </c>
      <c r="DO62" s="43">
        <v>0</v>
      </c>
      <c r="DP62" s="43">
        <v>0</v>
      </c>
      <c r="DQ62" s="43">
        <v>0</v>
      </c>
      <c r="DR62" s="43">
        <v>0</v>
      </c>
      <c r="DS62" s="43">
        <v>417</v>
      </c>
      <c r="DT62" s="43">
        <v>0</v>
      </c>
      <c r="DU62" s="43">
        <v>0</v>
      </c>
      <c r="DV62" s="43">
        <v>0</v>
      </c>
      <c r="DW62" s="43">
        <v>0</v>
      </c>
      <c r="DX62" s="43">
        <v>0</v>
      </c>
      <c r="DY62" s="43">
        <v>0</v>
      </c>
      <c r="DZ62" s="43">
        <v>0</v>
      </c>
      <c r="EA62" s="57">
        <f t="shared" si="14"/>
        <v>417</v>
      </c>
      <c r="EB62" s="45" t="str">
        <f t="shared" si="4"/>
        <v>CORRECTO</v>
      </c>
      <c r="EC62" s="45"/>
    </row>
    <row r="63" spans="1:133" ht="19.5" customHeight="1" x14ac:dyDescent="0.25">
      <c r="A63" s="47">
        <v>56</v>
      </c>
      <c r="B63" s="23">
        <v>2026</v>
      </c>
      <c r="C63" s="34" t="s">
        <v>62</v>
      </c>
      <c r="D63" s="58" t="s">
        <v>356</v>
      </c>
      <c r="E63" s="82" t="s">
        <v>359</v>
      </c>
      <c r="F63" s="25" t="s">
        <v>638</v>
      </c>
      <c r="G63" s="65" t="s">
        <v>393</v>
      </c>
      <c r="H63" s="28" t="s">
        <v>419</v>
      </c>
      <c r="I63" s="29" t="s">
        <v>420</v>
      </c>
      <c r="J63" s="29" t="s">
        <v>421</v>
      </c>
      <c r="K63" s="30" t="s">
        <v>422</v>
      </c>
      <c r="L63" s="31">
        <v>1701</v>
      </c>
      <c r="M63" s="32" t="s">
        <v>63</v>
      </c>
      <c r="N63" s="33" t="s">
        <v>64</v>
      </c>
      <c r="O63" s="32" t="s">
        <v>65</v>
      </c>
      <c r="P63" s="32" t="s">
        <v>66</v>
      </c>
      <c r="Q63" s="32" t="s">
        <v>65</v>
      </c>
      <c r="R63" s="32" t="s">
        <v>66</v>
      </c>
      <c r="S63" s="32" t="s">
        <v>67</v>
      </c>
      <c r="T63" s="34" t="s">
        <v>68</v>
      </c>
      <c r="U63" s="32" t="s">
        <v>66</v>
      </c>
      <c r="V63" s="32">
        <v>99999999</v>
      </c>
      <c r="W63" s="30" t="s">
        <v>423</v>
      </c>
      <c r="X63" s="56" t="s">
        <v>67</v>
      </c>
      <c r="Y63" s="32" t="s">
        <v>424</v>
      </c>
      <c r="Z63" s="32" t="s">
        <v>424</v>
      </c>
      <c r="AA63" s="37" t="str">
        <f>+IFERROR(VLOOKUP(AB63,LISTAS!$C$2:$D$13,2,0)," ")</f>
        <v>BIENES Y SERVICIOS DE CONSUMO</v>
      </c>
      <c r="AB63" s="38" t="str">
        <f t="shared" si="5"/>
        <v>53</v>
      </c>
      <c r="AC63" s="58">
        <v>530303</v>
      </c>
      <c r="AD63" s="40" t="str">
        <f>+IFERROR(VLOOKUP(AC63,LISTAS!$A$2:$B$207,2,0)," ")</f>
        <v>Viaticos y Subsistencias en el Interior</v>
      </c>
      <c r="AE63" s="72" t="s">
        <v>429</v>
      </c>
      <c r="AF63" s="58"/>
      <c r="AG63" s="78"/>
      <c r="AH63" s="58"/>
      <c r="AI63" s="61"/>
      <c r="AJ63" s="58"/>
      <c r="AK63" s="58"/>
      <c r="AL63" s="58"/>
      <c r="AM63" s="58"/>
      <c r="AN63" s="62">
        <v>168181.82</v>
      </c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140"/>
      <c r="DH63" s="151">
        <f t="shared" si="6"/>
        <v>168181.82</v>
      </c>
      <c r="DI63" s="43">
        <f t="shared" si="7"/>
        <v>0</v>
      </c>
      <c r="DJ63" s="43">
        <f t="shared" si="8"/>
        <v>0</v>
      </c>
      <c r="DK63" s="145">
        <f t="shared" si="9"/>
        <v>0</v>
      </c>
      <c r="DL63" s="161">
        <f t="shared" si="10"/>
        <v>0</v>
      </c>
      <c r="DM63" s="147">
        <f t="shared" si="11"/>
        <v>168181.82</v>
      </c>
      <c r="DN63" s="152">
        <f t="shared" si="12"/>
        <v>0</v>
      </c>
      <c r="DO63" s="43">
        <v>0</v>
      </c>
      <c r="DP63" s="43">
        <v>33636.36</v>
      </c>
      <c r="DQ63" s="43">
        <v>33636.36</v>
      </c>
      <c r="DR63" s="43">
        <v>33636.36</v>
      </c>
      <c r="DS63" s="43">
        <v>33636.36</v>
      </c>
      <c r="DT63" s="43">
        <v>33636.379999999997</v>
      </c>
      <c r="DU63" s="43">
        <v>0</v>
      </c>
      <c r="DV63" s="43">
        <v>0</v>
      </c>
      <c r="DW63" s="43">
        <v>0</v>
      </c>
      <c r="DX63" s="43">
        <v>0</v>
      </c>
      <c r="DY63" s="43">
        <v>0</v>
      </c>
      <c r="DZ63" s="43">
        <v>0</v>
      </c>
      <c r="EA63" s="57">
        <f t="shared" si="14"/>
        <v>168181.82</v>
      </c>
      <c r="EB63" s="45" t="str">
        <f t="shared" si="4"/>
        <v>CORRECTO</v>
      </c>
      <c r="EC63" s="45"/>
    </row>
    <row r="64" spans="1:133" ht="19.5" customHeight="1" x14ac:dyDescent="0.25">
      <c r="A64" s="23">
        <v>57</v>
      </c>
      <c r="B64" s="23">
        <v>2026</v>
      </c>
      <c r="C64" s="34" t="s">
        <v>62</v>
      </c>
      <c r="D64" s="58" t="s">
        <v>356</v>
      </c>
      <c r="E64" s="82" t="s">
        <v>359</v>
      </c>
      <c r="F64" s="25" t="s">
        <v>639</v>
      </c>
      <c r="G64" s="65" t="s">
        <v>394</v>
      </c>
      <c r="H64" s="28" t="s">
        <v>419</v>
      </c>
      <c r="I64" s="29" t="s">
        <v>420</v>
      </c>
      <c r="J64" s="29" t="s">
        <v>421</v>
      </c>
      <c r="K64" s="30" t="s">
        <v>422</v>
      </c>
      <c r="L64" s="31">
        <v>1701</v>
      </c>
      <c r="M64" s="32" t="s">
        <v>63</v>
      </c>
      <c r="N64" s="33" t="s">
        <v>64</v>
      </c>
      <c r="O64" s="32" t="s">
        <v>65</v>
      </c>
      <c r="P64" s="32" t="s">
        <v>66</v>
      </c>
      <c r="Q64" s="32" t="s">
        <v>65</v>
      </c>
      <c r="R64" s="32" t="s">
        <v>66</v>
      </c>
      <c r="S64" s="32" t="s">
        <v>67</v>
      </c>
      <c r="T64" s="34" t="s">
        <v>68</v>
      </c>
      <c r="U64" s="32" t="s">
        <v>66</v>
      </c>
      <c r="V64" s="32">
        <v>99999999</v>
      </c>
      <c r="W64" s="30" t="s">
        <v>423</v>
      </c>
      <c r="X64" s="56" t="s">
        <v>67</v>
      </c>
      <c r="Y64" s="32" t="s">
        <v>424</v>
      </c>
      <c r="Z64" s="32" t="s">
        <v>424</v>
      </c>
      <c r="AA64" s="37" t="str">
        <f>+IFERROR(VLOOKUP(AB64,LISTAS!$C$2:$D$13,2,0)," ")</f>
        <v>BIENES Y SERVICIOS DE CONSUMO</v>
      </c>
      <c r="AB64" s="38" t="str">
        <f t="shared" si="5"/>
        <v>53</v>
      </c>
      <c r="AC64" s="58">
        <v>530304</v>
      </c>
      <c r="AD64" s="40" t="str">
        <f>+IFERROR(VLOOKUP(AC64,LISTAS!$A$2:$B$207,2,0)," ")</f>
        <v>Viaticos y Subsistencias en el Exrterior</v>
      </c>
      <c r="AE64" s="72" t="s">
        <v>429</v>
      </c>
      <c r="AF64" s="58"/>
      <c r="AG64" s="78"/>
      <c r="AH64" s="58"/>
      <c r="AI64" s="61"/>
      <c r="AJ64" s="58"/>
      <c r="AK64" s="58"/>
      <c r="AL64" s="58"/>
      <c r="AM64" s="58"/>
      <c r="AN64" s="62">
        <v>20000</v>
      </c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140"/>
      <c r="DH64" s="151">
        <f t="shared" si="6"/>
        <v>20000</v>
      </c>
      <c r="DI64" s="43">
        <f t="shared" si="7"/>
        <v>0</v>
      </c>
      <c r="DJ64" s="43">
        <f t="shared" si="8"/>
        <v>0</v>
      </c>
      <c r="DK64" s="145">
        <f t="shared" si="9"/>
        <v>0</v>
      </c>
      <c r="DL64" s="161">
        <f t="shared" si="10"/>
        <v>0</v>
      </c>
      <c r="DM64" s="147">
        <f t="shared" si="11"/>
        <v>20000</v>
      </c>
      <c r="DN64" s="152">
        <f t="shared" si="12"/>
        <v>0</v>
      </c>
      <c r="DO64" s="43">
        <v>0</v>
      </c>
      <c r="DP64" s="43">
        <v>1818.1818181818182</v>
      </c>
      <c r="DQ64" s="43">
        <v>1818.1818181818182</v>
      </c>
      <c r="DR64" s="43">
        <v>1818.1818181818182</v>
      </c>
      <c r="DS64" s="43">
        <v>1818.1818181818182</v>
      </c>
      <c r="DT64" s="43">
        <v>1818.1818181818182</v>
      </c>
      <c r="DU64" s="43">
        <v>1818.1818181818182</v>
      </c>
      <c r="DV64" s="43">
        <v>1818.1818181818182</v>
      </c>
      <c r="DW64" s="43">
        <v>1818.1818181818182</v>
      </c>
      <c r="DX64" s="43">
        <v>1818.1818181818182</v>
      </c>
      <c r="DY64" s="43">
        <v>1818.1818181818182</v>
      </c>
      <c r="DZ64" s="43">
        <v>1818.1818181818182</v>
      </c>
      <c r="EA64" s="57">
        <f t="shared" si="14"/>
        <v>20000.000000000004</v>
      </c>
      <c r="EB64" s="45" t="str">
        <f t="shared" si="4"/>
        <v>CORRECTO</v>
      </c>
      <c r="EC64" s="45"/>
    </row>
    <row r="65" spans="1:133" ht="19.5" customHeight="1" x14ac:dyDescent="0.25">
      <c r="A65" s="47">
        <v>58</v>
      </c>
      <c r="B65" s="23">
        <v>2026</v>
      </c>
      <c r="C65" s="34" t="s">
        <v>62</v>
      </c>
      <c r="D65" s="58" t="s">
        <v>356</v>
      </c>
      <c r="E65" s="82" t="s">
        <v>359</v>
      </c>
      <c r="F65" s="25" t="s">
        <v>640</v>
      </c>
      <c r="G65" s="49" t="s">
        <v>395</v>
      </c>
      <c r="H65" s="28" t="s">
        <v>419</v>
      </c>
      <c r="I65" s="29" t="s">
        <v>420</v>
      </c>
      <c r="J65" s="29" t="s">
        <v>421</v>
      </c>
      <c r="K65" s="30" t="s">
        <v>422</v>
      </c>
      <c r="L65" s="31">
        <v>1701</v>
      </c>
      <c r="M65" s="32" t="s">
        <v>63</v>
      </c>
      <c r="N65" s="33" t="s">
        <v>64</v>
      </c>
      <c r="O65" s="32" t="s">
        <v>65</v>
      </c>
      <c r="P65" s="32" t="s">
        <v>66</v>
      </c>
      <c r="Q65" s="32" t="s">
        <v>65</v>
      </c>
      <c r="R65" s="32" t="s">
        <v>66</v>
      </c>
      <c r="S65" s="32" t="s">
        <v>67</v>
      </c>
      <c r="T65" s="34" t="s">
        <v>68</v>
      </c>
      <c r="U65" s="32" t="s">
        <v>66</v>
      </c>
      <c r="V65" s="32">
        <v>99999999</v>
      </c>
      <c r="W65" s="30" t="s">
        <v>423</v>
      </c>
      <c r="X65" s="56" t="s">
        <v>67</v>
      </c>
      <c r="Y65" s="32" t="s">
        <v>424</v>
      </c>
      <c r="Z65" s="32" t="s">
        <v>424</v>
      </c>
      <c r="AA65" s="37" t="str">
        <f>+IFERROR(VLOOKUP(AB65,LISTAS!$C$2:$D$13,2,0)," ")</f>
        <v>BIENES Y SERVICIOS DE CONSUMO</v>
      </c>
      <c r="AB65" s="38" t="str">
        <f t="shared" si="5"/>
        <v>53</v>
      </c>
      <c r="AC65" s="58">
        <v>530301</v>
      </c>
      <c r="AD65" s="40" t="str">
        <f>+IFERROR(VLOOKUP(AC65,LISTAS!$A$2:$B$207,2,0)," ")</f>
        <v>Pasajes al Interior</v>
      </c>
      <c r="AE65" s="72" t="s">
        <v>429</v>
      </c>
      <c r="AF65" s="58"/>
      <c r="AG65" s="78"/>
      <c r="AH65" s="58"/>
      <c r="AI65" s="61"/>
      <c r="AJ65" s="58"/>
      <c r="AK65" s="58"/>
      <c r="AL65" s="58"/>
      <c r="AM65" s="58"/>
      <c r="AN65" s="62">
        <v>1500</v>
      </c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140"/>
      <c r="DH65" s="151">
        <f t="shared" si="6"/>
        <v>1500</v>
      </c>
      <c r="DI65" s="43">
        <f t="shared" si="7"/>
        <v>0</v>
      </c>
      <c r="DJ65" s="43">
        <f t="shared" si="8"/>
        <v>0</v>
      </c>
      <c r="DK65" s="145">
        <f t="shared" si="9"/>
        <v>0</v>
      </c>
      <c r="DL65" s="161">
        <f t="shared" si="10"/>
        <v>0</v>
      </c>
      <c r="DM65" s="147">
        <f t="shared" si="11"/>
        <v>1500</v>
      </c>
      <c r="DN65" s="152">
        <f t="shared" si="12"/>
        <v>0</v>
      </c>
      <c r="DO65" s="43">
        <v>0</v>
      </c>
      <c r="DP65" s="43">
        <v>136.36363636363637</v>
      </c>
      <c r="DQ65" s="43">
        <v>136.36363636363637</v>
      </c>
      <c r="DR65" s="43">
        <v>136.36363636363637</v>
      </c>
      <c r="DS65" s="43">
        <v>136.36363636363637</v>
      </c>
      <c r="DT65" s="43">
        <v>136.36363636363637</v>
      </c>
      <c r="DU65" s="43">
        <v>136.36363636363637</v>
      </c>
      <c r="DV65" s="43">
        <v>136.36363636363637</v>
      </c>
      <c r="DW65" s="43">
        <v>136.36363636363637</v>
      </c>
      <c r="DX65" s="43">
        <v>136.36363636363637</v>
      </c>
      <c r="DY65" s="43">
        <v>136.36363636363637</v>
      </c>
      <c r="DZ65" s="43">
        <v>136.36363636363637</v>
      </c>
      <c r="EA65" s="57">
        <f t="shared" si="14"/>
        <v>1500.0000000000005</v>
      </c>
      <c r="EB65" s="45" t="str">
        <f t="shared" si="4"/>
        <v>CORRECTO</v>
      </c>
      <c r="EC65" s="45"/>
    </row>
    <row r="66" spans="1:133" ht="19.5" customHeight="1" x14ac:dyDescent="0.25">
      <c r="A66" s="47">
        <v>59</v>
      </c>
      <c r="B66" s="23">
        <v>2026</v>
      </c>
      <c r="C66" s="34" t="s">
        <v>62</v>
      </c>
      <c r="D66" s="58" t="s">
        <v>356</v>
      </c>
      <c r="E66" s="82" t="s">
        <v>359</v>
      </c>
      <c r="F66" s="25" t="s">
        <v>641</v>
      </c>
      <c r="G66" s="49" t="s">
        <v>396</v>
      </c>
      <c r="H66" s="28" t="s">
        <v>419</v>
      </c>
      <c r="I66" s="29" t="s">
        <v>420</v>
      </c>
      <c r="J66" s="29" t="s">
        <v>421</v>
      </c>
      <c r="K66" s="30" t="s">
        <v>422</v>
      </c>
      <c r="L66" s="31">
        <v>1701</v>
      </c>
      <c r="M66" s="32" t="s">
        <v>63</v>
      </c>
      <c r="N66" s="33" t="s">
        <v>64</v>
      </c>
      <c r="O66" s="32" t="s">
        <v>65</v>
      </c>
      <c r="P66" s="32" t="s">
        <v>66</v>
      </c>
      <c r="Q66" s="32" t="s">
        <v>65</v>
      </c>
      <c r="R66" s="32" t="s">
        <v>66</v>
      </c>
      <c r="S66" s="32" t="s">
        <v>67</v>
      </c>
      <c r="T66" s="34" t="s">
        <v>68</v>
      </c>
      <c r="U66" s="32" t="s">
        <v>66</v>
      </c>
      <c r="V66" s="32">
        <v>99999999</v>
      </c>
      <c r="W66" s="30" t="s">
        <v>423</v>
      </c>
      <c r="X66" s="56" t="s">
        <v>67</v>
      </c>
      <c r="Y66" s="32" t="s">
        <v>424</v>
      </c>
      <c r="Z66" s="32" t="s">
        <v>424</v>
      </c>
      <c r="AA66" s="37" t="str">
        <f>+IFERROR(VLOOKUP(AB66,LISTAS!$C$2:$D$13,2,0)," ")</f>
        <v>BIENES Y SERVICIOS DE CONSUMO</v>
      </c>
      <c r="AB66" s="38" t="str">
        <f t="shared" si="5"/>
        <v>53</v>
      </c>
      <c r="AC66" s="58">
        <v>531601</v>
      </c>
      <c r="AD66" s="40" t="str">
        <f>+IFERROR(VLOOKUP(AC66,LISTAS!$A$2:$B$207,2,0)," ")</f>
        <v>Fondos de Reposicion Cajas Chicas</v>
      </c>
      <c r="AE66" s="72" t="s">
        <v>429</v>
      </c>
      <c r="AF66" s="58"/>
      <c r="AG66" s="78"/>
      <c r="AH66" s="58"/>
      <c r="AI66" s="61"/>
      <c r="AJ66" s="58"/>
      <c r="AK66" s="58"/>
      <c r="AL66" s="58"/>
      <c r="AM66" s="58"/>
      <c r="AN66" s="62">
        <v>4545.45</v>
      </c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140"/>
      <c r="DH66" s="151">
        <f t="shared" si="6"/>
        <v>4545.45</v>
      </c>
      <c r="DI66" s="43">
        <f t="shared" si="7"/>
        <v>0</v>
      </c>
      <c r="DJ66" s="43">
        <f t="shared" si="8"/>
        <v>0</v>
      </c>
      <c r="DK66" s="145">
        <f t="shared" si="9"/>
        <v>0</v>
      </c>
      <c r="DL66" s="161">
        <f t="shared" si="10"/>
        <v>0</v>
      </c>
      <c r="DM66" s="147">
        <f t="shared" si="11"/>
        <v>4545.45</v>
      </c>
      <c r="DN66" s="152">
        <f t="shared" si="12"/>
        <v>0</v>
      </c>
      <c r="DO66" s="43">
        <v>0</v>
      </c>
      <c r="DP66" s="43">
        <v>909.09</v>
      </c>
      <c r="DQ66" s="43">
        <v>909.09</v>
      </c>
      <c r="DR66" s="43">
        <v>909.09</v>
      </c>
      <c r="DS66" s="43">
        <v>909.09</v>
      </c>
      <c r="DT66" s="43">
        <v>909.09</v>
      </c>
      <c r="DU66" s="43">
        <v>0</v>
      </c>
      <c r="DV66" s="43">
        <v>0</v>
      </c>
      <c r="DW66" s="43">
        <v>0</v>
      </c>
      <c r="DX66" s="43">
        <v>0</v>
      </c>
      <c r="DY66" s="43">
        <v>0</v>
      </c>
      <c r="DZ66" s="43">
        <v>0</v>
      </c>
      <c r="EA66" s="57">
        <f t="shared" si="14"/>
        <v>4545.45</v>
      </c>
      <c r="EB66" s="45" t="str">
        <f t="shared" si="4"/>
        <v>CORRECTO</v>
      </c>
      <c r="EC66" s="45"/>
    </row>
    <row r="67" spans="1:133" ht="19.5" customHeight="1" x14ac:dyDescent="0.25">
      <c r="A67" s="23">
        <v>60</v>
      </c>
      <c r="B67" s="23">
        <v>2026</v>
      </c>
      <c r="C67" s="34" t="s">
        <v>62</v>
      </c>
      <c r="D67" s="58" t="s">
        <v>356</v>
      </c>
      <c r="E67" s="82" t="s">
        <v>359</v>
      </c>
      <c r="F67" s="25" t="s">
        <v>642</v>
      </c>
      <c r="G67" s="49" t="s">
        <v>397</v>
      </c>
      <c r="H67" s="28" t="s">
        <v>419</v>
      </c>
      <c r="I67" s="29" t="s">
        <v>420</v>
      </c>
      <c r="J67" s="29" t="s">
        <v>421</v>
      </c>
      <c r="K67" s="30" t="s">
        <v>422</v>
      </c>
      <c r="L67" s="31">
        <v>1701</v>
      </c>
      <c r="M67" s="32" t="s">
        <v>63</v>
      </c>
      <c r="N67" s="33" t="s">
        <v>64</v>
      </c>
      <c r="O67" s="32" t="s">
        <v>65</v>
      </c>
      <c r="P67" s="32" t="s">
        <v>66</v>
      </c>
      <c r="Q67" s="32" t="s">
        <v>65</v>
      </c>
      <c r="R67" s="32" t="s">
        <v>66</v>
      </c>
      <c r="S67" s="32" t="s">
        <v>67</v>
      </c>
      <c r="T67" s="34" t="s">
        <v>68</v>
      </c>
      <c r="U67" s="32" t="s">
        <v>66</v>
      </c>
      <c r="V67" s="32">
        <v>99999999</v>
      </c>
      <c r="W67" s="30" t="s">
        <v>423</v>
      </c>
      <c r="X67" s="56" t="s">
        <v>67</v>
      </c>
      <c r="Y67" s="32" t="s">
        <v>424</v>
      </c>
      <c r="Z67" s="32" t="s">
        <v>424</v>
      </c>
      <c r="AA67" s="37" t="str">
        <f>+IFERROR(VLOOKUP(AB67,LISTAS!$C$2:$D$13,2,0)," ")</f>
        <v>BIENES Y SERVICIOS DE CONSUMO</v>
      </c>
      <c r="AB67" s="38" t="str">
        <f t="shared" si="5"/>
        <v>53</v>
      </c>
      <c r="AC67" s="39">
        <v>530255</v>
      </c>
      <c r="AD67" s="40" t="str">
        <f>+IFERROR(VLOOKUP(AC67,LISTAS!$A$2:$B$207,2,0)," ")</f>
        <v>Combustibles</v>
      </c>
      <c r="AE67" s="72" t="s">
        <v>429</v>
      </c>
      <c r="AF67" s="58"/>
      <c r="AG67" s="78"/>
      <c r="AH67" s="58"/>
      <c r="AI67" s="61"/>
      <c r="AJ67" s="58"/>
      <c r="AK67" s="58"/>
      <c r="AL67" s="58"/>
      <c r="AM67" s="58"/>
      <c r="AN67" s="62">
        <v>1500</v>
      </c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140"/>
      <c r="DH67" s="151">
        <f t="shared" si="6"/>
        <v>1500</v>
      </c>
      <c r="DI67" s="43">
        <f t="shared" si="7"/>
        <v>0</v>
      </c>
      <c r="DJ67" s="43">
        <f t="shared" si="8"/>
        <v>0</v>
      </c>
      <c r="DK67" s="145">
        <f t="shared" si="9"/>
        <v>0</v>
      </c>
      <c r="DL67" s="161">
        <f t="shared" si="10"/>
        <v>0</v>
      </c>
      <c r="DM67" s="147">
        <f t="shared" si="11"/>
        <v>1500</v>
      </c>
      <c r="DN67" s="152">
        <f t="shared" si="12"/>
        <v>0</v>
      </c>
      <c r="DO67" s="43">
        <v>0</v>
      </c>
      <c r="DP67" s="43">
        <v>136.36363636363637</v>
      </c>
      <c r="DQ67" s="43">
        <v>136.36363636363637</v>
      </c>
      <c r="DR67" s="43">
        <v>136.36363636363637</v>
      </c>
      <c r="DS67" s="43">
        <v>136.36363636363637</v>
      </c>
      <c r="DT67" s="43">
        <v>136.36363636363637</v>
      </c>
      <c r="DU67" s="43">
        <v>136.36363636363637</v>
      </c>
      <c r="DV67" s="43">
        <v>136.36363636363637</v>
      </c>
      <c r="DW67" s="43">
        <v>136.36363636363637</v>
      </c>
      <c r="DX67" s="43">
        <v>136.36363636363637</v>
      </c>
      <c r="DY67" s="43">
        <v>136.36363636363637</v>
      </c>
      <c r="DZ67" s="43">
        <v>136.36363636363637</v>
      </c>
      <c r="EA67" s="57">
        <f>SUM(DO67:DZ67)</f>
        <v>1500.0000000000005</v>
      </c>
      <c r="EB67" s="45" t="str">
        <f t="shared" si="4"/>
        <v>CORRECTO</v>
      </c>
      <c r="EC67" s="45"/>
    </row>
    <row r="68" spans="1:133" ht="19.5" customHeight="1" x14ac:dyDescent="0.25">
      <c r="A68" s="47">
        <v>61</v>
      </c>
      <c r="B68" s="23">
        <v>2026</v>
      </c>
      <c r="C68" s="34" t="s">
        <v>62</v>
      </c>
      <c r="D68" s="58" t="s">
        <v>356</v>
      </c>
      <c r="E68" s="59" t="s">
        <v>358</v>
      </c>
      <c r="F68" s="26" t="s">
        <v>620</v>
      </c>
      <c r="G68" s="29" t="s">
        <v>398</v>
      </c>
      <c r="H68" s="28" t="s">
        <v>419</v>
      </c>
      <c r="I68" s="29" t="s">
        <v>420</v>
      </c>
      <c r="J68" s="29" t="s">
        <v>421</v>
      </c>
      <c r="K68" s="30" t="s">
        <v>422</v>
      </c>
      <c r="L68" s="31">
        <v>1701</v>
      </c>
      <c r="M68" s="32" t="s">
        <v>63</v>
      </c>
      <c r="N68" s="33" t="s">
        <v>64</v>
      </c>
      <c r="O68" s="32" t="s">
        <v>65</v>
      </c>
      <c r="P68" s="32" t="s">
        <v>66</v>
      </c>
      <c r="Q68" s="32" t="s">
        <v>65</v>
      </c>
      <c r="R68" s="32" t="s">
        <v>66</v>
      </c>
      <c r="S68" s="32" t="s">
        <v>67</v>
      </c>
      <c r="T68" s="34" t="s">
        <v>68</v>
      </c>
      <c r="U68" s="32" t="s">
        <v>66</v>
      </c>
      <c r="V68" s="32">
        <v>99999999</v>
      </c>
      <c r="W68" s="30" t="s">
        <v>423</v>
      </c>
      <c r="X68" s="50" t="s">
        <v>70</v>
      </c>
      <c r="Y68" s="32" t="s">
        <v>424</v>
      </c>
      <c r="Z68" s="32" t="s">
        <v>424</v>
      </c>
      <c r="AA68" s="37" t="str">
        <f>+IFERROR(VLOOKUP(AB68,LISTAS!$C$2:$D$13,2,0)," ")</f>
        <v>OTROS GASTOS CORRIENTES</v>
      </c>
      <c r="AB68" s="38" t="str">
        <f t="shared" si="5"/>
        <v>57</v>
      </c>
      <c r="AC68" s="47">
        <v>570102</v>
      </c>
      <c r="AD68" s="40" t="str">
        <f>+IFERROR(VLOOKUP(AC68,LISTAS!$A$2:$B$207,2,0)," ")</f>
        <v>Tasas Generales- Impuestos- Contribuciones- Permisos- Licencias y Patentes</v>
      </c>
      <c r="AE68" s="58" t="s">
        <v>430</v>
      </c>
      <c r="AF68" s="58" t="s">
        <v>429</v>
      </c>
      <c r="AG68" s="60">
        <v>12</v>
      </c>
      <c r="AH68" s="58" t="s">
        <v>431</v>
      </c>
      <c r="AI68" s="69">
        <v>50000</v>
      </c>
      <c r="AJ68" s="58" t="s">
        <v>437</v>
      </c>
      <c r="AK68" s="58" t="s">
        <v>47</v>
      </c>
      <c r="AL68" s="58" t="s">
        <v>433</v>
      </c>
      <c r="AM68" s="58" t="s">
        <v>66</v>
      </c>
      <c r="AN68" s="62">
        <v>43436.94</v>
      </c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140"/>
      <c r="DH68" s="151">
        <f t="shared" si="6"/>
        <v>43436.94</v>
      </c>
      <c r="DI68" s="43">
        <f t="shared" si="7"/>
        <v>0</v>
      </c>
      <c r="DJ68" s="43">
        <f t="shared" si="8"/>
        <v>0</v>
      </c>
      <c r="DK68" s="145">
        <f t="shared" si="9"/>
        <v>0</v>
      </c>
      <c r="DL68" s="161">
        <f t="shared" si="10"/>
        <v>0</v>
      </c>
      <c r="DM68" s="147">
        <f t="shared" si="11"/>
        <v>43436.94</v>
      </c>
      <c r="DN68" s="152">
        <f t="shared" si="12"/>
        <v>0</v>
      </c>
      <c r="DO68" s="43">
        <v>0</v>
      </c>
      <c r="DP68" s="43">
        <v>1770.27</v>
      </c>
      <c r="DQ68" s="43">
        <v>4166.6499999999996</v>
      </c>
      <c r="DR68" s="43">
        <v>4166.67</v>
      </c>
      <c r="DS68" s="43">
        <v>4166.67</v>
      </c>
      <c r="DT68" s="43">
        <v>4166.67</v>
      </c>
      <c r="DU68" s="43">
        <v>4166.67</v>
      </c>
      <c r="DV68" s="43">
        <v>4166.67</v>
      </c>
      <c r="DW68" s="43">
        <v>4166.67</v>
      </c>
      <c r="DX68" s="43">
        <v>4166.67</v>
      </c>
      <c r="DY68" s="43">
        <v>4166.67</v>
      </c>
      <c r="DZ68" s="43">
        <v>4166.66</v>
      </c>
      <c r="EA68" s="57">
        <f t="shared" si="14"/>
        <v>43436.939999999988</v>
      </c>
      <c r="EB68" s="45" t="str">
        <f t="shared" si="4"/>
        <v>CORRECTO</v>
      </c>
      <c r="EC68" s="45"/>
    </row>
    <row r="69" spans="1:133" ht="19.5" customHeight="1" x14ac:dyDescent="0.25">
      <c r="A69" s="47">
        <v>62</v>
      </c>
      <c r="B69" s="23">
        <v>2026</v>
      </c>
      <c r="C69" s="34" t="s">
        <v>62</v>
      </c>
      <c r="D69" s="58" t="s">
        <v>356</v>
      </c>
      <c r="E69" s="59" t="s">
        <v>358</v>
      </c>
      <c r="F69" s="26" t="s">
        <v>621</v>
      </c>
      <c r="G69" s="29" t="s">
        <v>399</v>
      </c>
      <c r="H69" s="28" t="s">
        <v>419</v>
      </c>
      <c r="I69" s="29" t="s">
        <v>420</v>
      </c>
      <c r="J69" s="29" t="s">
        <v>421</v>
      </c>
      <c r="K69" s="30" t="s">
        <v>422</v>
      </c>
      <c r="L69" s="31">
        <v>1701</v>
      </c>
      <c r="M69" s="32" t="s">
        <v>63</v>
      </c>
      <c r="N69" s="33" t="s">
        <v>64</v>
      </c>
      <c r="O69" s="32" t="s">
        <v>65</v>
      </c>
      <c r="P69" s="32" t="s">
        <v>66</v>
      </c>
      <c r="Q69" s="32" t="s">
        <v>65</v>
      </c>
      <c r="R69" s="32" t="s">
        <v>66</v>
      </c>
      <c r="S69" s="32" t="s">
        <v>67</v>
      </c>
      <c r="T69" s="34" t="s">
        <v>68</v>
      </c>
      <c r="U69" s="32" t="s">
        <v>66</v>
      </c>
      <c r="V69" s="32">
        <v>99999999</v>
      </c>
      <c r="W69" s="30" t="s">
        <v>423</v>
      </c>
      <c r="X69" s="50" t="s">
        <v>67</v>
      </c>
      <c r="Y69" s="32" t="s">
        <v>424</v>
      </c>
      <c r="Z69" s="32" t="s">
        <v>424</v>
      </c>
      <c r="AA69" s="37" t="str">
        <f>+IFERROR(VLOOKUP(AB69,LISTAS!$C$2:$D$13,2,0)," ")</f>
        <v>OTROS GASTOS CORRIENTES</v>
      </c>
      <c r="AB69" s="38" t="str">
        <f t="shared" si="5"/>
        <v>57</v>
      </c>
      <c r="AC69" s="47">
        <v>570206</v>
      </c>
      <c r="AD69" s="40" t="str">
        <f>+IFERROR(VLOOKUP(AC69,LISTAS!$A$2:$B$207,2,0)," ")</f>
        <v>Costas Judiciales Tramites Notariales Legalizacion de Documentos y Arreglos Extrajudiciales</v>
      </c>
      <c r="AE69" s="58" t="s">
        <v>430</v>
      </c>
      <c r="AF69" s="58" t="s">
        <v>429</v>
      </c>
      <c r="AG69" s="60">
        <v>1</v>
      </c>
      <c r="AH69" s="58" t="s">
        <v>431</v>
      </c>
      <c r="AI69" s="69">
        <v>250000</v>
      </c>
      <c r="AJ69" s="58" t="s">
        <v>449</v>
      </c>
      <c r="AK69" s="58" t="s">
        <v>450</v>
      </c>
      <c r="AL69" s="58" t="s">
        <v>433</v>
      </c>
      <c r="AM69" s="58" t="s">
        <v>66</v>
      </c>
      <c r="AN69" s="62">
        <v>250000</v>
      </c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140"/>
      <c r="DH69" s="151">
        <f t="shared" si="6"/>
        <v>250000</v>
      </c>
      <c r="DI69" s="43">
        <f t="shared" si="7"/>
        <v>0</v>
      </c>
      <c r="DJ69" s="43">
        <f t="shared" si="8"/>
        <v>0</v>
      </c>
      <c r="DK69" s="145">
        <f t="shared" si="9"/>
        <v>0</v>
      </c>
      <c r="DL69" s="161">
        <f t="shared" si="10"/>
        <v>0</v>
      </c>
      <c r="DM69" s="147">
        <f t="shared" si="11"/>
        <v>250000</v>
      </c>
      <c r="DN69" s="152">
        <f t="shared" si="12"/>
        <v>0</v>
      </c>
      <c r="DO69" s="43">
        <v>0</v>
      </c>
      <c r="DP69" s="43">
        <v>0</v>
      </c>
      <c r="DQ69" s="43">
        <v>0</v>
      </c>
      <c r="DR69" s="43">
        <v>0</v>
      </c>
      <c r="DS69" s="43">
        <v>0</v>
      </c>
      <c r="DT69" s="43">
        <v>250000</v>
      </c>
      <c r="DU69" s="43">
        <v>0</v>
      </c>
      <c r="DV69" s="43">
        <v>0</v>
      </c>
      <c r="DW69" s="43">
        <v>0</v>
      </c>
      <c r="DX69" s="43">
        <v>0</v>
      </c>
      <c r="DY69" s="43">
        <v>0</v>
      </c>
      <c r="DZ69" s="43">
        <v>0</v>
      </c>
      <c r="EA69" s="57">
        <f t="shared" si="14"/>
        <v>250000</v>
      </c>
      <c r="EB69" s="45" t="str">
        <f t="shared" si="4"/>
        <v>CORRECTO</v>
      </c>
      <c r="EC69" s="45"/>
    </row>
    <row r="70" spans="1:133" ht="19.5" customHeight="1" x14ac:dyDescent="0.25">
      <c r="A70" s="47">
        <v>63</v>
      </c>
      <c r="B70" s="23">
        <v>2026</v>
      </c>
      <c r="C70" s="34" t="s">
        <v>62</v>
      </c>
      <c r="D70" s="58" t="s">
        <v>356</v>
      </c>
      <c r="E70" s="58" t="s">
        <v>358</v>
      </c>
      <c r="F70" s="26" t="s">
        <v>622</v>
      </c>
      <c r="G70" s="29" t="s">
        <v>400</v>
      </c>
      <c r="H70" s="28" t="s">
        <v>419</v>
      </c>
      <c r="I70" s="29" t="s">
        <v>420</v>
      </c>
      <c r="J70" s="29" t="s">
        <v>421</v>
      </c>
      <c r="K70" s="30" t="s">
        <v>422</v>
      </c>
      <c r="L70" s="31">
        <v>1701</v>
      </c>
      <c r="M70" s="32" t="s">
        <v>63</v>
      </c>
      <c r="N70" s="33" t="s">
        <v>64</v>
      </c>
      <c r="O70" s="32" t="s">
        <v>65</v>
      </c>
      <c r="P70" s="32" t="s">
        <v>66</v>
      </c>
      <c r="Q70" s="32" t="s">
        <v>65</v>
      </c>
      <c r="R70" s="32" t="s">
        <v>66</v>
      </c>
      <c r="S70" s="32" t="s">
        <v>67</v>
      </c>
      <c r="T70" s="34" t="s">
        <v>68</v>
      </c>
      <c r="U70" s="32" t="s">
        <v>66</v>
      </c>
      <c r="V70" s="32">
        <v>99999999</v>
      </c>
      <c r="W70" s="30" t="s">
        <v>423</v>
      </c>
      <c r="X70" s="50" t="s">
        <v>70</v>
      </c>
      <c r="Y70" s="32" t="s">
        <v>424</v>
      </c>
      <c r="Z70" s="32" t="s">
        <v>424</v>
      </c>
      <c r="AA70" s="37" t="str">
        <f>+IFERROR(VLOOKUP(AB70,LISTAS!$C$2:$D$13,2,0)," ")</f>
        <v>OTROS GASTOS CORRIENTES</v>
      </c>
      <c r="AB70" s="38" t="str">
        <f t="shared" si="5"/>
        <v>57</v>
      </c>
      <c r="AC70" s="47">
        <v>570201</v>
      </c>
      <c r="AD70" s="40" t="str">
        <f>+IFERROR(VLOOKUP(AC70,LISTAS!$A$2:$B$207,2,0)," ")</f>
        <v>Seguros</v>
      </c>
      <c r="AE70" s="58" t="s">
        <v>430</v>
      </c>
      <c r="AF70" s="58" t="s">
        <v>429</v>
      </c>
      <c r="AG70" s="60">
        <v>1</v>
      </c>
      <c r="AH70" s="58" t="s">
        <v>431</v>
      </c>
      <c r="AI70" s="69">
        <v>500000</v>
      </c>
      <c r="AJ70" s="58" t="s">
        <v>451</v>
      </c>
      <c r="AK70" s="58" t="s">
        <v>452</v>
      </c>
      <c r="AL70" s="58" t="s">
        <v>444</v>
      </c>
      <c r="AM70" s="58" t="s">
        <v>441</v>
      </c>
      <c r="AN70" s="43">
        <v>500000</v>
      </c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140"/>
      <c r="DH70" s="151">
        <f t="shared" si="6"/>
        <v>500000</v>
      </c>
      <c r="DI70" s="43">
        <f t="shared" si="7"/>
        <v>0</v>
      </c>
      <c r="DJ70" s="43">
        <f t="shared" si="8"/>
        <v>0</v>
      </c>
      <c r="DK70" s="145">
        <f t="shared" si="9"/>
        <v>0</v>
      </c>
      <c r="DL70" s="161">
        <f t="shared" si="10"/>
        <v>0</v>
      </c>
      <c r="DM70" s="147">
        <f t="shared" si="11"/>
        <v>500000</v>
      </c>
      <c r="DN70" s="152">
        <f t="shared" si="12"/>
        <v>0</v>
      </c>
      <c r="DO70" s="43">
        <v>0</v>
      </c>
      <c r="DP70" s="43">
        <v>0</v>
      </c>
      <c r="DQ70" s="43">
        <v>0</v>
      </c>
      <c r="DR70" s="43">
        <v>0</v>
      </c>
      <c r="DS70" s="43">
        <v>0</v>
      </c>
      <c r="DT70" s="43">
        <v>0</v>
      </c>
      <c r="DU70" s="43">
        <v>0</v>
      </c>
      <c r="DV70" s="43">
        <v>0</v>
      </c>
      <c r="DW70" s="43">
        <v>500000</v>
      </c>
      <c r="DX70" s="43">
        <v>0</v>
      </c>
      <c r="DY70" s="43">
        <v>0</v>
      </c>
      <c r="DZ70" s="43">
        <v>0</v>
      </c>
      <c r="EA70" s="57">
        <f t="shared" si="14"/>
        <v>500000</v>
      </c>
      <c r="EB70" s="45" t="str">
        <f t="shared" si="4"/>
        <v>CORRECTO</v>
      </c>
      <c r="EC70" s="45"/>
    </row>
    <row r="71" spans="1:133" ht="19.5" customHeight="1" x14ac:dyDescent="0.25">
      <c r="A71" s="23">
        <v>64</v>
      </c>
      <c r="B71" s="23">
        <v>2026</v>
      </c>
      <c r="C71" s="34" t="s">
        <v>62</v>
      </c>
      <c r="D71" s="58" t="s">
        <v>356</v>
      </c>
      <c r="E71" s="58" t="s">
        <v>358</v>
      </c>
      <c r="F71" s="26" t="s">
        <v>623</v>
      </c>
      <c r="G71" s="29" t="s">
        <v>401</v>
      </c>
      <c r="H71" s="28" t="s">
        <v>419</v>
      </c>
      <c r="I71" s="29" t="s">
        <v>420</v>
      </c>
      <c r="J71" s="29" t="s">
        <v>421</v>
      </c>
      <c r="K71" s="30" t="s">
        <v>422</v>
      </c>
      <c r="L71" s="31">
        <v>1701</v>
      </c>
      <c r="M71" s="32" t="s">
        <v>63</v>
      </c>
      <c r="N71" s="33" t="s">
        <v>64</v>
      </c>
      <c r="O71" s="32" t="s">
        <v>65</v>
      </c>
      <c r="P71" s="32" t="s">
        <v>66</v>
      </c>
      <c r="Q71" s="32" t="s">
        <v>65</v>
      </c>
      <c r="R71" s="32" t="s">
        <v>66</v>
      </c>
      <c r="S71" s="32" t="s">
        <v>67</v>
      </c>
      <c r="T71" s="34" t="s">
        <v>68</v>
      </c>
      <c r="U71" s="32" t="s">
        <v>66</v>
      </c>
      <c r="V71" s="32">
        <v>99999999</v>
      </c>
      <c r="W71" s="30" t="s">
        <v>423</v>
      </c>
      <c r="X71" s="50" t="s">
        <v>70</v>
      </c>
      <c r="Y71" s="32" t="s">
        <v>424</v>
      </c>
      <c r="Z71" s="32" t="s">
        <v>424</v>
      </c>
      <c r="AA71" s="37" t="str">
        <f>+IFERROR(VLOOKUP(AB71,LISTAS!$C$2:$D$13,2,0)," ")</f>
        <v>OTROS GASTOS CORRIENTES</v>
      </c>
      <c r="AB71" s="38" t="str">
        <f t="shared" si="5"/>
        <v>57</v>
      </c>
      <c r="AC71" s="47">
        <v>570201</v>
      </c>
      <c r="AD71" s="40" t="str">
        <f>+IFERROR(VLOOKUP(AC71,LISTAS!$A$2:$B$207,2,0)," ")</f>
        <v>Seguros</v>
      </c>
      <c r="AE71" s="58" t="s">
        <v>430</v>
      </c>
      <c r="AF71" s="58" t="s">
        <v>429</v>
      </c>
      <c r="AG71" s="60">
        <v>1</v>
      </c>
      <c r="AH71" s="58" t="s">
        <v>431</v>
      </c>
      <c r="AI71" s="69">
        <v>200000</v>
      </c>
      <c r="AJ71" s="58" t="s">
        <v>451</v>
      </c>
      <c r="AK71" s="58" t="s">
        <v>452</v>
      </c>
      <c r="AL71" s="58" t="s">
        <v>444</v>
      </c>
      <c r="AM71" s="58" t="s">
        <v>441</v>
      </c>
      <c r="AN71" s="43">
        <v>200000</v>
      </c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140"/>
      <c r="DH71" s="151">
        <f t="shared" si="6"/>
        <v>200000</v>
      </c>
      <c r="DI71" s="43">
        <f t="shared" si="7"/>
        <v>0</v>
      </c>
      <c r="DJ71" s="43">
        <f t="shared" si="8"/>
        <v>0</v>
      </c>
      <c r="DK71" s="145">
        <f t="shared" si="9"/>
        <v>0</v>
      </c>
      <c r="DL71" s="161">
        <f t="shared" si="10"/>
        <v>0</v>
      </c>
      <c r="DM71" s="147">
        <f t="shared" si="11"/>
        <v>200000</v>
      </c>
      <c r="DN71" s="152">
        <f t="shared" si="12"/>
        <v>0</v>
      </c>
      <c r="DO71" s="43">
        <v>0</v>
      </c>
      <c r="DP71" s="43">
        <v>0</v>
      </c>
      <c r="DQ71" s="43">
        <v>0</v>
      </c>
      <c r="DR71" s="43">
        <v>0</v>
      </c>
      <c r="DS71" s="43">
        <v>0</v>
      </c>
      <c r="DT71" s="43">
        <v>0</v>
      </c>
      <c r="DU71" s="43">
        <v>0</v>
      </c>
      <c r="DV71" s="43">
        <v>0</v>
      </c>
      <c r="DW71" s="43">
        <v>200000</v>
      </c>
      <c r="DX71" s="43">
        <v>0</v>
      </c>
      <c r="DY71" s="43">
        <v>0</v>
      </c>
      <c r="DZ71" s="43">
        <v>0</v>
      </c>
      <c r="EA71" s="57">
        <f>SUM(DO71:DZ71)</f>
        <v>200000</v>
      </c>
      <c r="EB71" s="45" t="str">
        <f t="shared" si="4"/>
        <v>CORRECTO</v>
      </c>
      <c r="EC71" s="45"/>
    </row>
    <row r="72" spans="1:133" ht="19.5" customHeight="1" x14ac:dyDescent="0.25">
      <c r="A72" s="47">
        <v>65</v>
      </c>
      <c r="B72" s="23">
        <v>2026</v>
      </c>
      <c r="C72" s="34" t="s">
        <v>62</v>
      </c>
      <c r="D72" s="58" t="s">
        <v>356</v>
      </c>
      <c r="E72" s="58" t="s">
        <v>358</v>
      </c>
      <c r="F72" s="26" t="s">
        <v>624</v>
      </c>
      <c r="G72" s="29" t="s">
        <v>402</v>
      </c>
      <c r="H72" s="28" t="s">
        <v>419</v>
      </c>
      <c r="I72" s="29" t="s">
        <v>420</v>
      </c>
      <c r="J72" s="29" t="s">
        <v>421</v>
      </c>
      <c r="K72" s="30" t="s">
        <v>422</v>
      </c>
      <c r="L72" s="31">
        <v>1701</v>
      </c>
      <c r="M72" s="32" t="s">
        <v>63</v>
      </c>
      <c r="N72" s="33" t="s">
        <v>64</v>
      </c>
      <c r="O72" s="32" t="s">
        <v>65</v>
      </c>
      <c r="P72" s="32" t="s">
        <v>66</v>
      </c>
      <c r="Q72" s="32" t="s">
        <v>65</v>
      </c>
      <c r="R72" s="32" t="s">
        <v>66</v>
      </c>
      <c r="S72" s="32" t="s">
        <v>67</v>
      </c>
      <c r="T72" s="34" t="s">
        <v>68</v>
      </c>
      <c r="U72" s="32" t="s">
        <v>66</v>
      </c>
      <c r="V72" s="32">
        <v>99999999</v>
      </c>
      <c r="W72" s="30" t="s">
        <v>423</v>
      </c>
      <c r="X72" s="50" t="s">
        <v>70</v>
      </c>
      <c r="Y72" s="32" t="s">
        <v>424</v>
      </c>
      <c r="Z72" s="32" t="s">
        <v>424</v>
      </c>
      <c r="AA72" s="37" t="str">
        <f>+IFERROR(VLOOKUP(AB72,LISTAS!$C$2:$D$13,2,0)," ")</f>
        <v>OTROS GASTOS CORRIENTES</v>
      </c>
      <c r="AB72" s="38" t="str">
        <f t="shared" si="5"/>
        <v>57</v>
      </c>
      <c r="AC72" s="47">
        <v>570201</v>
      </c>
      <c r="AD72" s="40" t="str">
        <f>+IFERROR(VLOOKUP(AC72,LISTAS!$A$2:$B$207,2,0)," ")</f>
        <v>Seguros</v>
      </c>
      <c r="AE72" s="58" t="s">
        <v>430</v>
      </c>
      <c r="AF72" s="58" t="s">
        <v>429</v>
      </c>
      <c r="AG72" s="60">
        <v>1</v>
      </c>
      <c r="AH72" s="58" t="s">
        <v>431</v>
      </c>
      <c r="AI72" s="69">
        <v>35000</v>
      </c>
      <c r="AJ72" s="58" t="s">
        <v>451</v>
      </c>
      <c r="AK72" s="58" t="s">
        <v>452</v>
      </c>
      <c r="AL72" s="58" t="s">
        <v>444</v>
      </c>
      <c r="AM72" s="58" t="s">
        <v>441</v>
      </c>
      <c r="AN72" s="43">
        <v>35000</v>
      </c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140"/>
      <c r="DH72" s="151">
        <f t="shared" si="6"/>
        <v>35000</v>
      </c>
      <c r="DI72" s="43">
        <f t="shared" si="7"/>
        <v>0</v>
      </c>
      <c r="DJ72" s="43">
        <f t="shared" si="8"/>
        <v>0</v>
      </c>
      <c r="DK72" s="145">
        <f t="shared" si="9"/>
        <v>0</v>
      </c>
      <c r="DL72" s="161">
        <f t="shared" si="10"/>
        <v>0</v>
      </c>
      <c r="DM72" s="147">
        <f t="shared" si="11"/>
        <v>35000</v>
      </c>
      <c r="DN72" s="152">
        <f t="shared" si="12"/>
        <v>0</v>
      </c>
      <c r="DO72" s="43">
        <v>0</v>
      </c>
      <c r="DP72" s="43">
        <v>0</v>
      </c>
      <c r="DQ72" s="43">
        <v>0</v>
      </c>
      <c r="DR72" s="43">
        <v>0</v>
      </c>
      <c r="DS72" s="43">
        <v>0</v>
      </c>
      <c r="DT72" s="43">
        <v>0</v>
      </c>
      <c r="DU72" s="43">
        <v>0</v>
      </c>
      <c r="DV72" s="43">
        <v>0</v>
      </c>
      <c r="DW72" s="43">
        <v>35000</v>
      </c>
      <c r="DX72" s="43">
        <v>0</v>
      </c>
      <c r="DY72" s="43">
        <v>0</v>
      </c>
      <c r="DZ72" s="43">
        <v>0</v>
      </c>
      <c r="EA72" s="57">
        <f t="shared" si="14"/>
        <v>35000</v>
      </c>
      <c r="EB72" s="45" t="str">
        <f t="shared" ref="EB72:EB134" si="15">IF(EA72=DH72,("CORRECTO"),("REVISAR"))</f>
        <v>CORRECTO</v>
      </c>
      <c r="EC72" s="45"/>
    </row>
    <row r="73" spans="1:133" ht="19.5" customHeight="1" x14ac:dyDescent="0.25">
      <c r="A73" s="47">
        <v>66</v>
      </c>
      <c r="B73" s="23">
        <v>2026</v>
      </c>
      <c r="C73" s="34" t="s">
        <v>62</v>
      </c>
      <c r="D73" s="58" t="s">
        <v>356</v>
      </c>
      <c r="E73" s="58" t="s">
        <v>358</v>
      </c>
      <c r="F73" s="26" t="s">
        <v>625</v>
      </c>
      <c r="G73" s="29" t="s">
        <v>403</v>
      </c>
      <c r="H73" s="28" t="s">
        <v>419</v>
      </c>
      <c r="I73" s="29" t="s">
        <v>420</v>
      </c>
      <c r="J73" s="29" t="s">
        <v>421</v>
      </c>
      <c r="K73" s="30" t="s">
        <v>422</v>
      </c>
      <c r="L73" s="31">
        <v>1701</v>
      </c>
      <c r="M73" s="32" t="s">
        <v>63</v>
      </c>
      <c r="N73" s="33" t="s">
        <v>64</v>
      </c>
      <c r="O73" s="32" t="s">
        <v>65</v>
      </c>
      <c r="P73" s="32" t="s">
        <v>66</v>
      </c>
      <c r="Q73" s="32" t="s">
        <v>65</v>
      </c>
      <c r="R73" s="32" t="s">
        <v>66</v>
      </c>
      <c r="S73" s="32" t="s">
        <v>67</v>
      </c>
      <c r="T73" s="34" t="s">
        <v>68</v>
      </c>
      <c r="U73" s="32" t="s">
        <v>66</v>
      </c>
      <c r="V73" s="32">
        <v>99999999</v>
      </c>
      <c r="W73" s="30" t="s">
        <v>423</v>
      </c>
      <c r="X73" s="50" t="s">
        <v>70</v>
      </c>
      <c r="Y73" s="32" t="s">
        <v>424</v>
      </c>
      <c r="Z73" s="32" t="s">
        <v>424</v>
      </c>
      <c r="AA73" s="37" t="str">
        <f>+IFERROR(VLOOKUP(AB73,LISTAS!$C$2:$D$13,2,0)," ")</f>
        <v>OTROS GASTOS CORRIENTES</v>
      </c>
      <c r="AB73" s="38" t="str">
        <f t="shared" ref="AB73:AB135" si="16">+MID(AC73,1,2)</f>
        <v>57</v>
      </c>
      <c r="AC73" s="47">
        <v>570201</v>
      </c>
      <c r="AD73" s="40" t="str">
        <f>+IFERROR(VLOOKUP(AC73,LISTAS!$A$2:$B$207,2,0)," ")</f>
        <v>Seguros</v>
      </c>
      <c r="AE73" s="58" t="s">
        <v>430</v>
      </c>
      <c r="AF73" s="58" t="s">
        <v>429</v>
      </c>
      <c r="AG73" s="60">
        <v>1</v>
      </c>
      <c r="AH73" s="58" t="s">
        <v>431</v>
      </c>
      <c r="AI73" s="69">
        <v>8000</v>
      </c>
      <c r="AJ73" s="58" t="s">
        <v>451</v>
      </c>
      <c r="AK73" s="58" t="s">
        <v>452</v>
      </c>
      <c r="AL73" s="58" t="s">
        <v>444</v>
      </c>
      <c r="AM73" s="58" t="s">
        <v>441</v>
      </c>
      <c r="AN73" s="43">
        <v>8000</v>
      </c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140"/>
      <c r="DH73" s="151">
        <f t="shared" ref="DH73:DH135" si="17">+AN73+AT73+AZ73+BF73+BL73+BR73+BX73+CD73+CJ73+CP73+CV73+DB73</f>
        <v>8000</v>
      </c>
      <c r="DI73" s="43">
        <f t="shared" ref="DI73:DI135" si="18">AP73+AV73+BB73+BH73+BN73+BT73+BZ73+CF73+CL73+CR73+CX73+DD73</f>
        <v>0</v>
      </c>
      <c r="DJ73" s="43">
        <f t="shared" ref="DJ73:DJ135" si="19">AQ73+AW73+BC73+BI73+BO73+BU73+CA73+CG73+CM73+CS73+CY73+DE73</f>
        <v>0</v>
      </c>
      <c r="DK73" s="145">
        <f t="shared" ref="DK73:DK135" si="20">AR73+AX73+BD73+BJ73+BP73+BV73+CB73+CH73+CN73+CT73+CZ73+DF73</f>
        <v>0</v>
      </c>
      <c r="DL73" s="161">
        <f t="shared" ref="DL73:DL135" si="21">+DK73/DH73</f>
        <v>0</v>
      </c>
      <c r="DM73" s="147">
        <f t="shared" ref="DM73:DM135" si="22">+DH73-DI73-DJ73</f>
        <v>8000</v>
      </c>
      <c r="DN73" s="152">
        <f t="shared" ref="DN73:DN135" si="23">AS73+AY73+BE73+BK73+BQ73+BW73+CC73+CI73+CO73+CU73+DA73+DG73</f>
        <v>0</v>
      </c>
      <c r="DO73" s="43">
        <v>0</v>
      </c>
      <c r="DP73" s="43">
        <v>0</v>
      </c>
      <c r="DQ73" s="43">
        <v>0</v>
      </c>
      <c r="DR73" s="43">
        <v>0</v>
      </c>
      <c r="DS73" s="43">
        <v>0</v>
      </c>
      <c r="DT73" s="43">
        <v>0</v>
      </c>
      <c r="DU73" s="43">
        <v>0</v>
      </c>
      <c r="DV73" s="43">
        <v>0</v>
      </c>
      <c r="DW73" s="43">
        <v>8000</v>
      </c>
      <c r="DX73" s="43">
        <v>0</v>
      </c>
      <c r="DY73" s="43">
        <v>0</v>
      </c>
      <c r="DZ73" s="43">
        <v>0</v>
      </c>
      <c r="EA73" s="57">
        <f>SUM(DO73:DZ73)</f>
        <v>8000</v>
      </c>
      <c r="EB73" s="45" t="str">
        <f t="shared" si="15"/>
        <v>CORRECTO</v>
      </c>
      <c r="EC73" s="45"/>
    </row>
    <row r="74" spans="1:133" ht="19.5" customHeight="1" x14ac:dyDescent="0.25">
      <c r="A74" s="23">
        <v>67</v>
      </c>
      <c r="B74" s="23">
        <v>2026</v>
      </c>
      <c r="C74" s="34" t="s">
        <v>62</v>
      </c>
      <c r="D74" s="58" t="s">
        <v>356</v>
      </c>
      <c r="E74" s="58" t="s">
        <v>358</v>
      </c>
      <c r="F74" s="26" t="s">
        <v>626</v>
      </c>
      <c r="G74" s="29" t="s">
        <v>404</v>
      </c>
      <c r="H74" s="28" t="s">
        <v>419</v>
      </c>
      <c r="I74" s="29" t="s">
        <v>420</v>
      </c>
      <c r="J74" s="29" t="s">
        <v>421</v>
      </c>
      <c r="K74" s="30" t="s">
        <v>422</v>
      </c>
      <c r="L74" s="31">
        <v>1701</v>
      </c>
      <c r="M74" s="32" t="s">
        <v>63</v>
      </c>
      <c r="N74" s="33" t="s">
        <v>64</v>
      </c>
      <c r="O74" s="32" t="s">
        <v>65</v>
      </c>
      <c r="P74" s="32" t="s">
        <v>66</v>
      </c>
      <c r="Q74" s="32" t="s">
        <v>65</v>
      </c>
      <c r="R74" s="32" t="s">
        <v>66</v>
      </c>
      <c r="S74" s="32" t="s">
        <v>67</v>
      </c>
      <c r="T74" s="34" t="s">
        <v>68</v>
      </c>
      <c r="U74" s="32" t="s">
        <v>66</v>
      </c>
      <c r="V74" s="32">
        <v>99999999</v>
      </c>
      <c r="W74" s="30" t="s">
        <v>423</v>
      </c>
      <c r="X74" s="50" t="s">
        <v>70</v>
      </c>
      <c r="Y74" s="32" t="s">
        <v>424</v>
      </c>
      <c r="Z74" s="32" t="s">
        <v>424</v>
      </c>
      <c r="AA74" s="37" t="str">
        <f>+IFERROR(VLOOKUP(AB74,LISTAS!$C$2:$D$13,2,0)," ")</f>
        <v>OTROS GASTOS CORRIENTES</v>
      </c>
      <c r="AB74" s="38" t="str">
        <f t="shared" si="16"/>
        <v>57</v>
      </c>
      <c r="AC74" s="47">
        <v>570201</v>
      </c>
      <c r="AD74" s="40" t="str">
        <f>+IFERROR(VLOOKUP(AC74,LISTAS!$A$2:$B$207,2,0)," ")</f>
        <v>Seguros</v>
      </c>
      <c r="AE74" s="58" t="s">
        <v>430</v>
      </c>
      <c r="AF74" s="58" t="s">
        <v>429</v>
      </c>
      <c r="AG74" s="60">
        <v>1</v>
      </c>
      <c r="AH74" s="58" t="s">
        <v>431</v>
      </c>
      <c r="AI74" s="69">
        <v>352000</v>
      </c>
      <c r="AJ74" s="58" t="s">
        <v>451</v>
      </c>
      <c r="AK74" s="58" t="s">
        <v>452</v>
      </c>
      <c r="AL74" s="58" t="s">
        <v>444</v>
      </c>
      <c r="AM74" s="58" t="s">
        <v>441</v>
      </c>
      <c r="AN74" s="43">
        <v>352000</v>
      </c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141"/>
      <c r="DH74" s="151">
        <f t="shared" si="17"/>
        <v>352000</v>
      </c>
      <c r="DI74" s="43">
        <f t="shared" si="18"/>
        <v>0</v>
      </c>
      <c r="DJ74" s="43">
        <f t="shared" si="19"/>
        <v>0</v>
      </c>
      <c r="DK74" s="145">
        <f t="shared" si="20"/>
        <v>0</v>
      </c>
      <c r="DL74" s="161">
        <f t="shared" si="21"/>
        <v>0</v>
      </c>
      <c r="DM74" s="147">
        <f t="shared" si="22"/>
        <v>352000</v>
      </c>
      <c r="DN74" s="152">
        <f t="shared" si="23"/>
        <v>0</v>
      </c>
      <c r="DO74" s="43">
        <v>0</v>
      </c>
      <c r="DP74" s="43">
        <v>0</v>
      </c>
      <c r="DQ74" s="43">
        <v>0</v>
      </c>
      <c r="DR74" s="43">
        <v>0</v>
      </c>
      <c r="DS74" s="43">
        <v>0</v>
      </c>
      <c r="DT74" s="43">
        <v>0</v>
      </c>
      <c r="DU74" s="43">
        <v>0</v>
      </c>
      <c r="DV74" s="43">
        <v>0</v>
      </c>
      <c r="DW74" s="43">
        <v>352000</v>
      </c>
      <c r="DX74" s="43">
        <v>0</v>
      </c>
      <c r="DY74" s="43">
        <v>0</v>
      </c>
      <c r="DZ74" s="43">
        <v>0</v>
      </c>
      <c r="EA74" s="57">
        <f t="shared" si="14"/>
        <v>352000</v>
      </c>
      <c r="EB74" s="45" t="str">
        <f t="shared" si="15"/>
        <v>CORRECTO</v>
      </c>
      <c r="EC74" s="45"/>
    </row>
    <row r="75" spans="1:133" ht="19.5" customHeight="1" x14ac:dyDescent="0.25">
      <c r="A75" s="47">
        <v>68</v>
      </c>
      <c r="B75" s="23">
        <v>2026</v>
      </c>
      <c r="C75" s="34" t="s">
        <v>62</v>
      </c>
      <c r="D75" s="58" t="s">
        <v>356</v>
      </c>
      <c r="E75" s="58" t="s">
        <v>358</v>
      </c>
      <c r="F75" s="26" t="s">
        <v>627</v>
      </c>
      <c r="G75" s="29" t="s">
        <v>405</v>
      </c>
      <c r="H75" s="28" t="s">
        <v>419</v>
      </c>
      <c r="I75" s="29" t="s">
        <v>420</v>
      </c>
      <c r="J75" s="29" t="s">
        <v>421</v>
      </c>
      <c r="K75" s="30" t="s">
        <v>422</v>
      </c>
      <c r="L75" s="31">
        <v>1701</v>
      </c>
      <c r="M75" s="32" t="s">
        <v>63</v>
      </c>
      <c r="N75" s="33" t="s">
        <v>64</v>
      </c>
      <c r="O75" s="32" t="s">
        <v>65</v>
      </c>
      <c r="P75" s="32" t="s">
        <v>66</v>
      </c>
      <c r="Q75" s="32" t="s">
        <v>65</v>
      </c>
      <c r="R75" s="32" t="s">
        <v>66</v>
      </c>
      <c r="S75" s="32" t="s">
        <v>67</v>
      </c>
      <c r="T75" s="34" t="s">
        <v>68</v>
      </c>
      <c r="U75" s="32" t="s">
        <v>66</v>
      </c>
      <c r="V75" s="32">
        <v>99999999</v>
      </c>
      <c r="W75" s="30" t="s">
        <v>423</v>
      </c>
      <c r="X75" s="50" t="s">
        <v>70</v>
      </c>
      <c r="Y75" s="32" t="s">
        <v>424</v>
      </c>
      <c r="Z75" s="32" t="s">
        <v>424</v>
      </c>
      <c r="AA75" s="37" t="str">
        <f>+IFERROR(VLOOKUP(AB75,LISTAS!$C$2:$D$13,2,0)," ")</f>
        <v>OTROS GASTOS CORRIENTES</v>
      </c>
      <c r="AB75" s="38" t="str">
        <f t="shared" si="16"/>
        <v>57</v>
      </c>
      <c r="AC75" s="47">
        <v>570201</v>
      </c>
      <c r="AD75" s="40" t="str">
        <f>+IFERROR(VLOOKUP(AC75,LISTAS!$A$2:$B$207,2,0)," ")</f>
        <v>Seguros</v>
      </c>
      <c r="AE75" s="58" t="s">
        <v>430</v>
      </c>
      <c r="AF75" s="58" t="s">
        <v>429</v>
      </c>
      <c r="AG75" s="60">
        <v>1</v>
      </c>
      <c r="AH75" s="58" t="s">
        <v>431</v>
      </c>
      <c r="AI75" s="69">
        <v>5000</v>
      </c>
      <c r="AJ75" s="58" t="s">
        <v>451</v>
      </c>
      <c r="AK75" s="58" t="s">
        <v>452</v>
      </c>
      <c r="AL75" s="58" t="s">
        <v>444</v>
      </c>
      <c r="AM75" s="58" t="s">
        <v>441</v>
      </c>
      <c r="AN75" s="43">
        <v>5000</v>
      </c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140"/>
      <c r="DH75" s="151">
        <f t="shared" si="17"/>
        <v>5000</v>
      </c>
      <c r="DI75" s="43">
        <f t="shared" si="18"/>
        <v>0</v>
      </c>
      <c r="DJ75" s="43">
        <f t="shared" si="19"/>
        <v>0</v>
      </c>
      <c r="DK75" s="145">
        <f t="shared" si="20"/>
        <v>0</v>
      </c>
      <c r="DL75" s="161">
        <f t="shared" si="21"/>
        <v>0</v>
      </c>
      <c r="DM75" s="147">
        <f t="shared" si="22"/>
        <v>5000</v>
      </c>
      <c r="DN75" s="152">
        <f t="shared" si="23"/>
        <v>0</v>
      </c>
      <c r="DO75" s="43">
        <v>0</v>
      </c>
      <c r="DP75" s="43">
        <v>0</v>
      </c>
      <c r="DQ75" s="43">
        <v>0</v>
      </c>
      <c r="DR75" s="43">
        <v>0</v>
      </c>
      <c r="DS75" s="43">
        <v>0</v>
      </c>
      <c r="DT75" s="43">
        <v>0</v>
      </c>
      <c r="DU75" s="43">
        <v>0</v>
      </c>
      <c r="DV75" s="43">
        <v>0</v>
      </c>
      <c r="DW75" s="43">
        <v>5000</v>
      </c>
      <c r="DX75" s="43">
        <v>0</v>
      </c>
      <c r="DY75" s="43">
        <v>0</v>
      </c>
      <c r="DZ75" s="43">
        <v>0</v>
      </c>
      <c r="EA75" s="57">
        <f>SUM(DO75:DZ75)</f>
        <v>5000</v>
      </c>
      <c r="EB75" s="45" t="str">
        <f t="shared" si="15"/>
        <v>CORRECTO</v>
      </c>
      <c r="EC75" s="45"/>
    </row>
    <row r="76" spans="1:133" ht="19.5" customHeight="1" x14ac:dyDescent="0.25">
      <c r="A76" s="47">
        <v>69</v>
      </c>
      <c r="B76" s="23">
        <v>2026</v>
      </c>
      <c r="C76" s="34" t="s">
        <v>62</v>
      </c>
      <c r="D76" s="58" t="s">
        <v>356</v>
      </c>
      <c r="E76" s="58" t="s">
        <v>358</v>
      </c>
      <c r="F76" s="26" t="s">
        <v>628</v>
      </c>
      <c r="G76" s="29" t="s">
        <v>406</v>
      </c>
      <c r="H76" s="28" t="s">
        <v>419</v>
      </c>
      <c r="I76" s="29" t="s">
        <v>420</v>
      </c>
      <c r="J76" s="29" t="s">
        <v>421</v>
      </c>
      <c r="K76" s="30" t="s">
        <v>422</v>
      </c>
      <c r="L76" s="31">
        <v>1701</v>
      </c>
      <c r="M76" s="32" t="s">
        <v>63</v>
      </c>
      <c r="N76" s="33" t="s">
        <v>64</v>
      </c>
      <c r="O76" s="32" t="s">
        <v>65</v>
      </c>
      <c r="P76" s="32" t="s">
        <v>66</v>
      </c>
      <c r="Q76" s="32" t="s">
        <v>65</v>
      </c>
      <c r="R76" s="32" t="s">
        <v>66</v>
      </c>
      <c r="S76" s="32" t="s">
        <v>67</v>
      </c>
      <c r="T76" s="34" t="s">
        <v>68</v>
      </c>
      <c r="U76" s="32" t="s">
        <v>66</v>
      </c>
      <c r="V76" s="32">
        <v>99999999</v>
      </c>
      <c r="W76" s="30" t="s">
        <v>423</v>
      </c>
      <c r="X76" s="50" t="s">
        <v>70</v>
      </c>
      <c r="Y76" s="32" t="s">
        <v>424</v>
      </c>
      <c r="Z76" s="32" t="s">
        <v>424</v>
      </c>
      <c r="AA76" s="37" t="str">
        <f>+IFERROR(VLOOKUP(AB76,LISTAS!$C$2:$D$13,2,0)," ")</f>
        <v>OTROS GASTOS CORRIENTES</v>
      </c>
      <c r="AB76" s="38" t="str">
        <f t="shared" si="16"/>
        <v>57</v>
      </c>
      <c r="AC76" s="47">
        <v>570201</v>
      </c>
      <c r="AD76" s="40" t="str">
        <f>+IFERROR(VLOOKUP(AC76,LISTAS!$A$2:$B$207,2,0)," ")</f>
        <v>Seguros</v>
      </c>
      <c r="AE76" s="58" t="s">
        <v>430</v>
      </c>
      <c r="AF76" s="58" t="s">
        <v>429</v>
      </c>
      <c r="AG76" s="60">
        <v>1</v>
      </c>
      <c r="AH76" s="58" t="s">
        <v>431</v>
      </c>
      <c r="AI76" s="69">
        <v>2140000</v>
      </c>
      <c r="AJ76" s="58" t="s">
        <v>451</v>
      </c>
      <c r="AK76" s="58" t="s">
        <v>452</v>
      </c>
      <c r="AL76" s="58" t="s">
        <v>444</v>
      </c>
      <c r="AM76" s="58" t="s">
        <v>441</v>
      </c>
      <c r="AN76" s="43">
        <v>2134529.31</v>
      </c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142"/>
      <c r="DH76" s="151">
        <f t="shared" si="17"/>
        <v>2134529.31</v>
      </c>
      <c r="DI76" s="43">
        <f t="shared" si="18"/>
        <v>0</v>
      </c>
      <c r="DJ76" s="43">
        <f t="shared" si="19"/>
        <v>0</v>
      </c>
      <c r="DK76" s="145">
        <f t="shared" si="20"/>
        <v>0</v>
      </c>
      <c r="DL76" s="161">
        <f t="shared" si="21"/>
        <v>0</v>
      </c>
      <c r="DM76" s="147">
        <f t="shared" si="22"/>
        <v>2134529.31</v>
      </c>
      <c r="DN76" s="152">
        <f t="shared" si="23"/>
        <v>0</v>
      </c>
      <c r="DO76" s="43">
        <v>0</v>
      </c>
      <c r="DP76" s="43">
        <v>0</v>
      </c>
      <c r="DQ76" s="43">
        <v>0</v>
      </c>
      <c r="DR76" s="43">
        <v>0</v>
      </c>
      <c r="DS76" s="43">
        <v>0</v>
      </c>
      <c r="DT76" s="43">
        <v>0</v>
      </c>
      <c r="DU76" s="43">
        <v>0</v>
      </c>
      <c r="DV76" s="43">
        <v>0</v>
      </c>
      <c r="DW76" s="43">
        <v>2140000</v>
      </c>
      <c r="DX76" s="43">
        <v>0</v>
      </c>
      <c r="DY76" s="43">
        <v>0</v>
      </c>
      <c r="DZ76" s="43">
        <v>0</v>
      </c>
      <c r="EA76" s="57">
        <f t="shared" si="14"/>
        <v>2140000</v>
      </c>
      <c r="EB76" s="45" t="str">
        <f t="shared" si="15"/>
        <v>REVISAR</v>
      </c>
      <c r="EC76" s="45"/>
    </row>
    <row r="77" spans="1:133" ht="19.5" customHeight="1" x14ac:dyDescent="0.25">
      <c r="A77" s="47">
        <v>70</v>
      </c>
      <c r="B77" s="23">
        <v>2026</v>
      </c>
      <c r="C77" s="34" t="s">
        <v>62</v>
      </c>
      <c r="D77" s="58" t="s">
        <v>356</v>
      </c>
      <c r="E77" s="58" t="s">
        <v>358</v>
      </c>
      <c r="F77" s="26" t="s">
        <v>629</v>
      </c>
      <c r="G77" s="29" t="s">
        <v>407</v>
      </c>
      <c r="H77" s="28" t="s">
        <v>419</v>
      </c>
      <c r="I77" s="29" t="s">
        <v>420</v>
      </c>
      <c r="J77" s="29" t="s">
        <v>421</v>
      </c>
      <c r="K77" s="30" t="s">
        <v>422</v>
      </c>
      <c r="L77" s="31">
        <v>1701</v>
      </c>
      <c r="M77" s="32" t="s">
        <v>63</v>
      </c>
      <c r="N77" s="33" t="s">
        <v>64</v>
      </c>
      <c r="O77" s="32" t="s">
        <v>65</v>
      </c>
      <c r="P77" s="32" t="s">
        <v>66</v>
      </c>
      <c r="Q77" s="32" t="s">
        <v>65</v>
      </c>
      <c r="R77" s="32" t="s">
        <v>66</v>
      </c>
      <c r="S77" s="32" t="s">
        <v>67</v>
      </c>
      <c r="T77" s="34" t="s">
        <v>68</v>
      </c>
      <c r="U77" s="32" t="s">
        <v>66</v>
      </c>
      <c r="V77" s="32">
        <v>99999999</v>
      </c>
      <c r="W77" s="30" t="s">
        <v>423</v>
      </c>
      <c r="X77" s="50" t="s">
        <v>67</v>
      </c>
      <c r="Y77" s="32" t="s">
        <v>424</v>
      </c>
      <c r="Z77" s="32" t="s">
        <v>424</v>
      </c>
      <c r="AA77" s="37" t="str">
        <f>+IFERROR(VLOOKUP(AB77,LISTAS!$C$2:$D$13,2,0)," ")</f>
        <v>OTROS GASTOS CORRIENTES</v>
      </c>
      <c r="AB77" s="38" t="str">
        <f t="shared" si="16"/>
        <v>57</v>
      </c>
      <c r="AC77" s="47">
        <v>570201</v>
      </c>
      <c r="AD77" s="40" t="str">
        <f>+IFERROR(VLOOKUP(AC77,LISTAS!$A$2:$B$207,2,0)," ")</f>
        <v>Seguros</v>
      </c>
      <c r="AE77" s="58" t="s">
        <v>430</v>
      </c>
      <c r="AF77" s="58" t="s">
        <v>429</v>
      </c>
      <c r="AG77" s="60">
        <v>1</v>
      </c>
      <c r="AH77" s="58" t="s">
        <v>431</v>
      </c>
      <c r="AI77" s="69">
        <v>4500000</v>
      </c>
      <c r="AJ77" s="58" t="s">
        <v>451</v>
      </c>
      <c r="AK77" s="58" t="s">
        <v>452</v>
      </c>
      <c r="AL77" s="58" t="s">
        <v>444</v>
      </c>
      <c r="AM77" s="58" t="s">
        <v>441</v>
      </c>
      <c r="AN77" s="43">
        <v>4500000</v>
      </c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143"/>
      <c r="DH77" s="151">
        <f t="shared" si="17"/>
        <v>4500000</v>
      </c>
      <c r="DI77" s="43">
        <f t="shared" si="18"/>
        <v>0</v>
      </c>
      <c r="DJ77" s="43">
        <f t="shared" si="19"/>
        <v>0</v>
      </c>
      <c r="DK77" s="145">
        <f t="shared" si="20"/>
        <v>0</v>
      </c>
      <c r="DL77" s="161">
        <f t="shared" si="21"/>
        <v>0</v>
      </c>
      <c r="DM77" s="147">
        <f t="shared" si="22"/>
        <v>4500000</v>
      </c>
      <c r="DN77" s="152">
        <f t="shared" si="23"/>
        <v>0</v>
      </c>
      <c r="DO77" s="43">
        <v>0</v>
      </c>
      <c r="DP77" s="43">
        <v>0</v>
      </c>
      <c r="DQ77" s="43">
        <v>0</v>
      </c>
      <c r="DR77" s="43">
        <v>0</v>
      </c>
      <c r="DS77" s="43">
        <v>0</v>
      </c>
      <c r="DT77" s="43">
        <v>0</v>
      </c>
      <c r="DU77" s="43">
        <v>0</v>
      </c>
      <c r="DV77" s="43">
        <v>0</v>
      </c>
      <c r="DW77" s="43">
        <v>4500000</v>
      </c>
      <c r="DX77" s="43">
        <v>0</v>
      </c>
      <c r="DY77" s="43">
        <v>0</v>
      </c>
      <c r="DZ77" s="43">
        <v>0</v>
      </c>
      <c r="EA77" s="57">
        <f t="shared" si="14"/>
        <v>4500000</v>
      </c>
      <c r="EB77" s="45" t="str">
        <f t="shared" si="15"/>
        <v>CORRECTO</v>
      </c>
      <c r="EC77" s="45"/>
    </row>
    <row r="78" spans="1:133" ht="19.5" customHeight="1" x14ac:dyDescent="0.25">
      <c r="A78" s="23">
        <v>71</v>
      </c>
      <c r="B78" s="23">
        <v>2026</v>
      </c>
      <c r="C78" s="34" t="s">
        <v>62</v>
      </c>
      <c r="D78" s="58" t="s">
        <v>356</v>
      </c>
      <c r="E78" s="58" t="s">
        <v>358</v>
      </c>
      <c r="F78" s="26" t="s">
        <v>630</v>
      </c>
      <c r="G78" s="29" t="s">
        <v>408</v>
      </c>
      <c r="H78" s="28" t="s">
        <v>419</v>
      </c>
      <c r="I78" s="29" t="s">
        <v>420</v>
      </c>
      <c r="J78" s="29" t="s">
        <v>421</v>
      </c>
      <c r="K78" s="30" t="s">
        <v>422</v>
      </c>
      <c r="L78" s="31">
        <v>1701</v>
      </c>
      <c r="M78" s="32" t="s">
        <v>63</v>
      </c>
      <c r="N78" s="33" t="s">
        <v>64</v>
      </c>
      <c r="O78" s="32" t="s">
        <v>65</v>
      </c>
      <c r="P78" s="32" t="s">
        <v>66</v>
      </c>
      <c r="Q78" s="32" t="s">
        <v>65</v>
      </c>
      <c r="R78" s="32" t="s">
        <v>66</v>
      </c>
      <c r="S78" s="32" t="s">
        <v>67</v>
      </c>
      <c r="T78" s="34" t="s">
        <v>68</v>
      </c>
      <c r="U78" s="32" t="s">
        <v>66</v>
      </c>
      <c r="V78" s="32">
        <v>99999999</v>
      </c>
      <c r="W78" s="30" t="s">
        <v>423</v>
      </c>
      <c r="X78" s="50" t="s">
        <v>67</v>
      </c>
      <c r="Y78" s="32" t="s">
        <v>424</v>
      </c>
      <c r="Z78" s="32" t="s">
        <v>424</v>
      </c>
      <c r="AA78" s="37" t="str">
        <f>+IFERROR(VLOOKUP(AB78,LISTAS!$C$2:$D$13,2,0)," ")</f>
        <v>OTROS GASTOS CORRIENTES</v>
      </c>
      <c r="AB78" s="38" t="str">
        <f t="shared" si="16"/>
        <v>57</v>
      </c>
      <c r="AC78" s="47">
        <v>570201</v>
      </c>
      <c r="AD78" s="40" t="str">
        <f>+IFERROR(VLOOKUP(AC78,LISTAS!$A$2:$B$207,2,0)," ")</f>
        <v>Seguros</v>
      </c>
      <c r="AE78" s="58" t="s">
        <v>430</v>
      </c>
      <c r="AF78" s="58" t="s">
        <v>429</v>
      </c>
      <c r="AG78" s="60">
        <v>1</v>
      </c>
      <c r="AH78" s="58" t="s">
        <v>431</v>
      </c>
      <c r="AI78" s="69">
        <v>550000</v>
      </c>
      <c r="AJ78" s="58" t="s">
        <v>451</v>
      </c>
      <c r="AK78" s="58" t="s">
        <v>452</v>
      </c>
      <c r="AL78" s="58" t="s">
        <v>444</v>
      </c>
      <c r="AM78" s="58" t="s">
        <v>441</v>
      </c>
      <c r="AN78" s="43">
        <v>550000</v>
      </c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143"/>
      <c r="DH78" s="151">
        <f t="shared" si="17"/>
        <v>550000</v>
      </c>
      <c r="DI78" s="43">
        <f t="shared" si="18"/>
        <v>0</v>
      </c>
      <c r="DJ78" s="43">
        <f t="shared" si="19"/>
        <v>0</v>
      </c>
      <c r="DK78" s="145">
        <f t="shared" si="20"/>
        <v>0</v>
      </c>
      <c r="DL78" s="161">
        <f t="shared" si="21"/>
        <v>0</v>
      </c>
      <c r="DM78" s="147">
        <f t="shared" si="22"/>
        <v>550000</v>
      </c>
      <c r="DN78" s="152">
        <f t="shared" si="23"/>
        <v>0</v>
      </c>
      <c r="DO78" s="43">
        <v>0</v>
      </c>
      <c r="DP78" s="43">
        <v>0</v>
      </c>
      <c r="DQ78" s="43">
        <v>0</v>
      </c>
      <c r="DR78" s="43">
        <v>0</v>
      </c>
      <c r="DS78" s="43">
        <v>0</v>
      </c>
      <c r="DT78" s="43">
        <v>0</v>
      </c>
      <c r="DU78" s="43">
        <v>0</v>
      </c>
      <c r="DV78" s="43">
        <v>0</v>
      </c>
      <c r="DW78" s="43">
        <v>550000</v>
      </c>
      <c r="DX78" s="43">
        <v>0</v>
      </c>
      <c r="DY78" s="43">
        <v>0</v>
      </c>
      <c r="DZ78" s="43">
        <v>0</v>
      </c>
      <c r="EA78" s="57">
        <f t="shared" si="14"/>
        <v>550000</v>
      </c>
      <c r="EB78" s="45" t="str">
        <f t="shared" si="15"/>
        <v>CORRECTO</v>
      </c>
      <c r="EC78" s="45"/>
    </row>
    <row r="79" spans="1:133" ht="19.5" customHeight="1" x14ac:dyDescent="0.25">
      <c r="A79" s="47">
        <v>72</v>
      </c>
      <c r="B79" s="23">
        <v>2026</v>
      </c>
      <c r="C79" s="34" t="s">
        <v>62</v>
      </c>
      <c r="D79" s="58" t="s">
        <v>356</v>
      </c>
      <c r="E79" s="58" t="s">
        <v>358</v>
      </c>
      <c r="F79" s="26" t="s">
        <v>631</v>
      </c>
      <c r="G79" s="29" t="s">
        <v>409</v>
      </c>
      <c r="H79" s="28" t="s">
        <v>419</v>
      </c>
      <c r="I79" s="29" t="s">
        <v>420</v>
      </c>
      <c r="J79" s="29" t="s">
        <v>421</v>
      </c>
      <c r="K79" s="30" t="s">
        <v>422</v>
      </c>
      <c r="L79" s="31">
        <v>1701</v>
      </c>
      <c r="M79" s="32" t="s">
        <v>63</v>
      </c>
      <c r="N79" s="33" t="s">
        <v>64</v>
      </c>
      <c r="O79" s="32" t="s">
        <v>65</v>
      </c>
      <c r="P79" s="32" t="s">
        <v>66</v>
      </c>
      <c r="Q79" s="32" t="s">
        <v>65</v>
      </c>
      <c r="R79" s="32" t="s">
        <v>66</v>
      </c>
      <c r="S79" s="32" t="s">
        <v>67</v>
      </c>
      <c r="T79" s="34" t="s">
        <v>68</v>
      </c>
      <c r="U79" s="32" t="s">
        <v>66</v>
      </c>
      <c r="V79" s="32">
        <v>99999999</v>
      </c>
      <c r="W79" s="30" t="s">
        <v>423</v>
      </c>
      <c r="X79" s="50" t="s">
        <v>67</v>
      </c>
      <c r="Y79" s="32" t="s">
        <v>424</v>
      </c>
      <c r="Z79" s="32" t="s">
        <v>424</v>
      </c>
      <c r="AA79" s="37" t="str">
        <f>+IFERROR(VLOOKUP(AB79,LISTAS!$C$2:$D$13,2,0)," ")</f>
        <v>OTROS GASTOS CORRIENTES</v>
      </c>
      <c r="AB79" s="38" t="str">
        <f t="shared" si="16"/>
        <v>57</v>
      </c>
      <c r="AC79" s="47">
        <v>570201</v>
      </c>
      <c r="AD79" s="40" t="str">
        <f>+IFERROR(VLOOKUP(AC79,LISTAS!$A$2:$B$207,2,0)," ")</f>
        <v>Seguros</v>
      </c>
      <c r="AE79" s="58" t="s">
        <v>430</v>
      </c>
      <c r="AF79" s="58" t="s">
        <v>429</v>
      </c>
      <c r="AG79" s="60">
        <v>1</v>
      </c>
      <c r="AH79" s="58" t="s">
        <v>431</v>
      </c>
      <c r="AI79" s="69">
        <v>100000</v>
      </c>
      <c r="AJ79" s="58" t="s">
        <v>451</v>
      </c>
      <c r="AK79" s="58" t="s">
        <v>452</v>
      </c>
      <c r="AL79" s="58" t="s">
        <v>444</v>
      </c>
      <c r="AM79" s="58" t="s">
        <v>441</v>
      </c>
      <c r="AN79" s="43">
        <v>100000</v>
      </c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143"/>
      <c r="DH79" s="151">
        <f t="shared" si="17"/>
        <v>100000</v>
      </c>
      <c r="DI79" s="43">
        <f t="shared" si="18"/>
        <v>0</v>
      </c>
      <c r="DJ79" s="43">
        <f t="shared" si="19"/>
        <v>0</v>
      </c>
      <c r="DK79" s="145">
        <f t="shared" si="20"/>
        <v>0</v>
      </c>
      <c r="DL79" s="161">
        <f t="shared" si="21"/>
        <v>0</v>
      </c>
      <c r="DM79" s="147">
        <f t="shared" si="22"/>
        <v>100000</v>
      </c>
      <c r="DN79" s="152">
        <f t="shared" si="23"/>
        <v>0</v>
      </c>
      <c r="DO79" s="43">
        <v>0</v>
      </c>
      <c r="DP79" s="43">
        <v>0</v>
      </c>
      <c r="DQ79" s="43">
        <v>0</v>
      </c>
      <c r="DR79" s="43">
        <v>0</v>
      </c>
      <c r="DS79" s="43">
        <v>0</v>
      </c>
      <c r="DT79" s="43">
        <v>0</v>
      </c>
      <c r="DU79" s="43">
        <v>0</v>
      </c>
      <c r="DV79" s="43">
        <v>0</v>
      </c>
      <c r="DW79" s="43">
        <v>100000</v>
      </c>
      <c r="DX79" s="43">
        <v>0</v>
      </c>
      <c r="DY79" s="43">
        <v>0</v>
      </c>
      <c r="DZ79" s="43">
        <v>0</v>
      </c>
      <c r="EA79" s="57">
        <f t="shared" si="14"/>
        <v>100000</v>
      </c>
      <c r="EB79" s="45" t="str">
        <f t="shared" si="15"/>
        <v>CORRECTO</v>
      </c>
      <c r="EC79" s="45"/>
    </row>
    <row r="80" spans="1:133" ht="19.5" customHeight="1" x14ac:dyDescent="0.25">
      <c r="A80" s="47">
        <v>73</v>
      </c>
      <c r="B80" s="23">
        <v>2026</v>
      </c>
      <c r="C80" s="34" t="s">
        <v>62</v>
      </c>
      <c r="D80" s="58" t="s">
        <v>356</v>
      </c>
      <c r="E80" s="58" t="s">
        <v>358</v>
      </c>
      <c r="F80" s="26" t="s">
        <v>632</v>
      </c>
      <c r="G80" s="29" t="s">
        <v>410</v>
      </c>
      <c r="H80" s="28" t="s">
        <v>419</v>
      </c>
      <c r="I80" s="29" t="s">
        <v>420</v>
      </c>
      <c r="J80" s="29" t="s">
        <v>421</v>
      </c>
      <c r="K80" s="30" t="s">
        <v>422</v>
      </c>
      <c r="L80" s="31">
        <v>1701</v>
      </c>
      <c r="M80" s="32" t="s">
        <v>63</v>
      </c>
      <c r="N80" s="33" t="s">
        <v>64</v>
      </c>
      <c r="O80" s="32" t="s">
        <v>65</v>
      </c>
      <c r="P80" s="32" t="s">
        <v>66</v>
      </c>
      <c r="Q80" s="32" t="s">
        <v>65</v>
      </c>
      <c r="R80" s="32" t="s">
        <v>66</v>
      </c>
      <c r="S80" s="32" t="s">
        <v>67</v>
      </c>
      <c r="T80" s="34" t="s">
        <v>68</v>
      </c>
      <c r="U80" s="32" t="s">
        <v>66</v>
      </c>
      <c r="V80" s="32">
        <v>99999999</v>
      </c>
      <c r="W80" s="30" t="s">
        <v>423</v>
      </c>
      <c r="X80" s="50" t="s">
        <v>70</v>
      </c>
      <c r="Y80" s="32" t="s">
        <v>424</v>
      </c>
      <c r="Z80" s="32" t="s">
        <v>424</v>
      </c>
      <c r="AA80" s="37" t="str">
        <f>+IFERROR(VLOOKUP(AB80,LISTAS!$C$2:$D$13,2,0)," ")</f>
        <v>OTROS GASTOS CORRIENTES</v>
      </c>
      <c r="AB80" s="38" t="str">
        <f t="shared" si="16"/>
        <v>57</v>
      </c>
      <c r="AC80" s="47">
        <v>570201</v>
      </c>
      <c r="AD80" s="40" t="str">
        <f>+IFERROR(VLOOKUP(AC80,LISTAS!$A$2:$B$207,2,0)," ")</f>
        <v>Seguros</v>
      </c>
      <c r="AE80" s="58" t="s">
        <v>430</v>
      </c>
      <c r="AF80" s="58" t="s">
        <v>429</v>
      </c>
      <c r="AG80" s="60">
        <v>1</v>
      </c>
      <c r="AH80" s="58" t="s">
        <v>431</v>
      </c>
      <c r="AI80" s="69">
        <v>2000000</v>
      </c>
      <c r="AJ80" s="58" t="s">
        <v>451</v>
      </c>
      <c r="AK80" s="58" t="s">
        <v>452</v>
      </c>
      <c r="AL80" s="58" t="s">
        <v>444</v>
      </c>
      <c r="AM80" s="58" t="s">
        <v>441</v>
      </c>
      <c r="AN80" s="43">
        <v>2000000</v>
      </c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144"/>
      <c r="DH80" s="151">
        <f t="shared" si="17"/>
        <v>2000000</v>
      </c>
      <c r="DI80" s="43">
        <f t="shared" si="18"/>
        <v>0</v>
      </c>
      <c r="DJ80" s="43">
        <f t="shared" si="19"/>
        <v>0</v>
      </c>
      <c r="DK80" s="145">
        <f t="shared" si="20"/>
        <v>0</v>
      </c>
      <c r="DL80" s="161">
        <f t="shared" si="21"/>
        <v>0</v>
      </c>
      <c r="DM80" s="147">
        <f t="shared" si="22"/>
        <v>2000000</v>
      </c>
      <c r="DN80" s="152">
        <f t="shared" si="23"/>
        <v>0</v>
      </c>
      <c r="DO80" s="43">
        <v>0</v>
      </c>
      <c r="DP80" s="43">
        <v>0</v>
      </c>
      <c r="DQ80" s="43">
        <v>0</v>
      </c>
      <c r="DR80" s="43">
        <v>0</v>
      </c>
      <c r="DS80" s="43">
        <v>0</v>
      </c>
      <c r="DT80" s="43">
        <v>0</v>
      </c>
      <c r="DU80" s="43">
        <v>0</v>
      </c>
      <c r="DV80" s="43">
        <v>0</v>
      </c>
      <c r="DW80" s="43">
        <v>2000000</v>
      </c>
      <c r="DX80" s="43">
        <v>0</v>
      </c>
      <c r="DY80" s="43">
        <v>0</v>
      </c>
      <c r="DZ80" s="43">
        <v>0</v>
      </c>
      <c r="EA80" s="57">
        <f t="shared" si="14"/>
        <v>2000000</v>
      </c>
      <c r="EB80" s="45" t="str">
        <f t="shared" si="15"/>
        <v>CORRECTO</v>
      </c>
      <c r="EC80" s="45"/>
    </row>
    <row r="81" spans="1:133" ht="19.5" customHeight="1" x14ac:dyDescent="0.25">
      <c r="A81" s="23">
        <v>74</v>
      </c>
      <c r="B81" s="23">
        <v>2026</v>
      </c>
      <c r="C81" s="34" t="s">
        <v>62</v>
      </c>
      <c r="D81" s="58" t="s">
        <v>356</v>
      </c>
      <c r="E81" s="58" t="s">
        <v>358</v>
      </c>
      <c r="F81" s="26" t="s">
        <v>633</v>
      </c>
      <c r="G81" s="29" t="s">
        <v>411</v>
      </c>
      <c r="H81" s="28" t="s">
        <v>419</v>
      </c>
      <c r="I81" s="29" t="s">
        <v>420</v>
      </c>
      <c r="J81" s="29" t="s">
        <v>421</v>
      </c>
      <c r="K81" s="30" t="s">
        <v>422</v>
      </c>
      <c r="L81" s="31">
        <v>1701</v>
      </c>
      <c r="M81" s="32" t="s">
        <v>63</v>
      </c>
      <c r="N81" s="33" t="s">
        <v>64</v>
      </c>
      <c r="O81" s="32" t="s">
        <v>65</v>
      </c>
      <c r="P81" s="32" t="s">
        <v>66</v>
      </c>
      <c r="Q81" s="32" t="s">
        <v>65</v>
      </c>
      <c r="R81" s="32" t="s">
        <v>66</v>
      </c>
      <c r="S81" s="32" t="s">
        <v>67</v>
      </c>
      <c r="T81" s="34" t="s">
        <v>68</v>
      </c>
      <c r="U81" s="32" t="s">
        <v>66</v>
      </c>
      <c r="V81" s="32">
        <v>99999999</v>
      </c>
      <c r="W81" s="30" t="s">
        <v>423</v>
      </c>
      <c r="X81" s="50" t="s">
        <v>70</v>
      </c>
      <c r="Y81" s="32" t="s">
        <v>424</v>
      </c>
      <c r="Z81" s="32" t="s">
        <v>424</v>
      </c>
      <c r="AA81" s="37" t="str">
        <f>+IFERROR(VLOOKUP(AB81,LISTAS!$C$2:$D$13,2,0)," ")</f>
        <v>OTROS GASTOS CORRIENTES</v>
      </c>
      <c r="AB81" s="38" t="str">
        <f t="shared" si="16"/>
        <v>57</v>
      </c>
      <c r="AC81" s="47">
        <v>570201</v>
      </c>
      <c r="AD81" s="40" t="str">
        <f>+IFERROR(VLOOKUP(AC81,LISTAS!$A$2:$B$207,2,0)," ")</f>
        <v>Seguros</v>
      </c>
      <c r="AE81" s="58" t="s">
        <v>430</v>
      </c>
      <c r="AF81" s="58" t="s">
        <v>429</v>
      </c>
      <c r="AG81" s="60">
        <v>1</v>
      </c>
      <c r="AH81" s="58" t="s">
        <v>431</v>
      </c>
      <c r="AI81" s="69">
        <v>1700000</v>
      </c>
      <c r="AJ81" s="58" t="s">
        <v>451</v>
      </c>
      <c r="AK81" s="58" t="s">
        <v>452</v>
      </c>
      <c r="AL81" s="58" t="s">
        <v>444</v>
      </c>
      <c r="AM81" s="58" t="s">
        <v>441</v>
      </c>
      <c r="AN81" s="43">
        <v>1624470.69</v>
      </c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143"/>
      <c r="DH81" s="151">
        <f t="shared" si="17"/>
        <v>1624470.69</v>
      </c>
      <c r="DI81" s="43">
        <f t="shared" si="18"/>
        <v>0</v>
      </c>
      <c r="DJ81" s="43">
        <f t="shared" si="19"/>
        <v>0</v>
      </c>
      <c r="DK81" s="145">
        <f t="shared" si="20"/>
        <v>0</v>
      </c>
      <c r="DL81" s="161">
        <f t="shared" si="21"/>
        <v>0</v>
      </c>
      <c r="DM81" s="147">
        <f t="shared" si="22"/>
        <v>1624470.69</v>
      </c>
      <c r="DN81" s="152">
        <f t="shared" si="23"/>
        <v>0</v>
      </c>
      <c r="DO81" s="43">
        <v>0</v>
      </c>
      <c r="DP81" s="43">
        <v>0</v>
      </c>
      <c r="DQ81" s="43">
        <v>0</v>
      </c>
      <c r="DR81" s="43">
        <v>0</v>
      </c>
      <c r="DS81" s="43">
        <v>0</v>
      </c>
      <c r="DT81" s="43">
        <v>0</v>
      </c>
      <c r="DU81" s="43">
        <v>0</v>
      </c>
      <c r="DV81" s="43">
        <v>0</v>
      </c>
      <c r="DW81" s="43">
        <v>1700000</v>
      </c>
      <c r="DX81" s="43">
        <v>0</v>
      </c>
      <c r="DY81" s="43">
        <v>0</v>
      </c>
      <c r="DZ81" s="43">
        <v>0</v>
      </c>
      <c r="EA81" s="57">
        <f t="shared" si="14"/>
        <v>1700000</v>
      </c>
      <c r="EB81" s="45" t="str">
        <f t="shared" si="15"/>
        <v>REVISAR</v>
      </c>
      <c r="EC81" s="45"/>
    </row>
    <row r="82" spans="1:133" ht="19.5" customHeight="1" x14ac:dyDescent="0.25">
      <c r="A82" s="47">
        <v>75</v>
      </c>
      <c r="B82" s="23">
        <v>2026</v>
      </c>
      <c r="C82" s="34" t="s">
        <v>62</v>
      </c>
      <c r="D82" s="58" t="s">
        <v>356</v>
      </c>
      <c r="E82" s="58" t="s">
        <v>358</v>
      </c>
      <c r="F82" s="26" t="s">
        <v>634</v>
      </c>
      <c r="G82" s="29" t="s">
        <v>412</v>
      </c>
      <c r="H82" s="28" t="s">
        <v>419</v>
      </c>
      <c r="I82" s="29" t="s">
        <v>420</v>
      </c>
      <c r="J82" s="29" t="s">
        <v>421</v>
      </c>
      <c r="K82" s="30" t="s">
        <v>422</v>
      </c>
      <c r="L82" s="31">
        <v>1701</v>
      </c>
      <c r="M82" s="32" t="s">
        <v>63</v>
      </c>
      <c r="N82" s="33" t="s">
        <v>64</v>
      </c>
      <c r="O82" s="32" t="s">
        <v>65</v>
      </c>
      <c r="P82" s="32" t="s">
        <v>66</v>
      </c>
      <c r="Q82" s="32" t="s">
        <v>65</v>
      </c>
      <c r="R82" s="32" t="s">
        <v>66</v>
      </c>
      <c r="S82" s="32" t="s">
        <v>67</v>
      </c>
      <c r="T82" s="34" t="s">
        <v>68</v>
      </c>
      <c r="U82" s="32" t="s">
        <v>66</v>
      </c>
      <c r="V82" s="32">
        <v>99999999</v>
      </c>
      <c r="W82" s="30" t="s">
        <v>423</v>
      </c>
      <c r="X82" s="50" t="s">
        <v>67</v>
      </c>
      <c r="Y82" s="32" t="s">
        <v>424</v>
      </c>
      <c r="Z82" s="32" t="s">
        <v>424</v>
      </c>
      <c r="AA82" s="37" t="str">
        <f>+IFERROR(VLOOKUP(AB82,LISTAS!$C$2:$D$13,2,0)," ")</f>
        <v>OTROS GASTOS CORRIENTES</v>
      </c>
      <c r="AB82" s="38" t="str">
        <f t="shared" si="16"/>
        <v>57</v>
      </c>
      <c r="AC82" s="47">
        <v>570201</v>
      </c>
      <c r="AD82" s="40" t="str">
        <f>+IFERROR(VLOOKUP(AC82,LISTAS!$A$2:$B$207,2,0)," ")</f>
        <v>Seguros</v>
      </c>
      <c r="AE82" s="58" t="s">
        <v>430</v>
      </c>
      <c r="AF82" s="58" t="s">
        <v>429</v>
      </c>
      <c r="AG82" s="60">
        <v>1</v>
      </c>
      <c r="AH82" s="58" t="s">
        <v>431</v>
      </c>
      <c r="AI82" s="69">
        <v>10000</v>
      </c>
      <c r="AJ82" s="58" t="s">
        <v>451</v>
      </c>
      <c r="AK82" s="58" t="s">
        <v>452</v>
      </c>
      <c r="AL82" s="58" t="s">
        <v>444</v>
      </c>
      <c r="AM82" s="58" t="s">
        <v>441</v>
      </c>
      <c r="AN82" s="43">
        <v>10000</v>
      </c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143"/>
      <c r="DH82" s="151">
        <f t="shared" si="17"/>
        <v>10000</v>
      </c>
      <c r="DI82" s="43">
        <f t="shared" si="18"/>
        <v>0</v>
      </c>
      <c r="DJ82" s="43">
        <f t="shared" si="19"/>
        <v>0</v>
      </c>
      <c r="DK82" s="145">
        <f t="shared" si="20"/>
        <v>0</v>
      </c>
      <c r="DL82" s="161">
        <f t="shared" si="21"/>
        <v>0</v>
      </c>
      <c r="DM82" s="147">
        <f t="shared" si="22"/>
        <v>10000</v>
      </c>
      <c r="DN82" s="152">
        <f t="shared" si="23"/>
        <v>0</v>
      </c>
      <c r="DO82" s="43">
        <v>0</v>
      </c>
      <c r="DP82" s="43">
        <v>0</v>
      </c>
      <c r="DQ82" s="43">
        <v>0</v>
      </c>
      <c r="DR82" s="43">
        <v>0</v>
      </c>
      <c r="DS82" s="43">
        <v>0</v>
      </c>
      <c r="DT82" s="43">
        <v>0</v>
      </c>
      <c r="DU82" s="43">
        <v>0</v>
      </c>
      <c r="DV82" s="43">
        <v>0</v>
      </c>
      <c r="DW82" s="43">
        <v>10000</v>
      </c>
      <c r="DX82" s="43">
        <v>0</v>
      </c>
      <c r="DY82" s="43">
        <v>0</v>
      </c>
      <c r="DZ82" s="43">
        <v>0</v>
      </c>
      <c r="EA82" s="57">
        <f t="shared" si="14"/>
        <v>10000</v>
      </c>
      <c r="EB82" s="45" t="str">
        <f t="shared" si="15"/>
        <v>CORRECTO</v>
      </c>
      <c r="EC82" s="45"/>
    </row>
    <row r="83" spans="1:133" ht="19.5" customHeight="1" x14ac:dyDescent="0.25">
      <c r="A83" s="47">
        <v>76</v>
      </c>
      <c r="B83" s="23">
        <v>2026</v>
      </c>
      <c r="C83" s="34" t="s">
        <v>62</v>
      </c>
      <c r="D83" s="59" t="s">
        <v>356</v>
      </c>
      <c r="E83" s="58" t="s">
        <v>358</v>
      </c>
      <c r="F83" s="26" t="s">
        <v>635</v>
      </c>
      <c r="G83" s="29" t="s">
        <v>413</v>
      </c>
      <c r="H83" s="28" t="s">
        <v>419</v>
      </c>
      <c r="I83" s="29" t="s">
        <v>420</v>
      </c>
      <c r="J83" s="29" t="s">
        <v>421</v>
      </c>
      <c r="K83" s="30" t="s">
        <v>422</v>
      </c>
      <c r="L83" s="31">
        <v>1701</v>
      </c>
      <c r="M83" s="32" t="s">
        <v>63</v>
      </c>
      <c r="N83" s="33" t="s">
        <v>64</v>
      </c>
      <c r="O83" s="32" t="s">
        <v>65</v>
      </c>
      <c r="P83" s="32" t="s">
        <v>66</v>
      </c>
      <c r="Q83" s="32" t="s">
        <v>65</v>
      </c>
      <c r="R83" s="32" t="s">
        <v>66</v>
      </c>
      <c r="S83" s="32" t="s">
        <v>67</v>
      </c>
      <c r="T83" s="34" t="s">
        <v>68</v>
      </c>
      <c r="U83" s="32" t="s">
        <v>66</v>
      </c>
      <c r="V83" s="32">
        <v>99999999</v>
      </c>
      <c r="W83" s="30" t="s">
        <v>423</v>
      </c>
      <c r="X83" s="50" t="s">
        <v>67</v>
      </c>
      <c r="Y83" s="32" t="s">
        <v>424</v>
      </c>
      <c r="Z83" s="32" t="s">
        <v>424</v>
      </c>
      <c r="AA83" s="37" t="str">
        <f>+IFERROR(VLOOKUP(AB83,LISTAS!$C$2:$D$13,2,0)," ")</f>
        <v>OTROS GASTOS CORRIENTES</v>
      </c>
      <c r="AB83" s="38" t="str">
        <f t="shared" si="16"/>
        <v>57</v>
      </c>
      <c r="AC83" s="47">
        <v>570102</v>
      </c>
      <c r="AD83" s="40" t="str">
        <f>+IFERROR(VLOOKUP(AC83,LISTAS!$A$2:$B$207,2,0)," ")</f>
        <v>Tasas Generales- Impuestos- Contribuciones- Permisos- Licencias y Patentes</v>
      </c>
      <c r="AE83" s="58" t="s">
        <v>429</v>
      </c>
      <c r="AF83" s="58"/>
      <c r="AG83" s="60"/>
      <c r="AH83" s="58"/>
      <c r="AI83" s="61"/>
      <c r="AJ83" s="58"/>
      <c r="AK83" s="58"/>
      <c r="AL83" s="58"/>
      <c r="AM83" s="58"/>
      <c r="AN83" s="62">
        <v>600000</v>
      </c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143"/>
      <c r="DH83" s="151">
        <f t="shared" si="17"/>
        <v>600000</v>
      </c>
      <c r="DI83" s="43">
        <f t="shared" si="18"/>
        <v>0</v>
      </c>
      <c r="DJ83" s="43">
        <f t="shared" si="19"/>
        <v>0</v>
      </c>
      <c r="DK83" s="145">
        <f t="shared" si="20"/>
        <v>0</v>
      </c>
      <c r="DL83" s="161">
        <f t="shared" si="21"/>
        <v>0</v>
      </c>
      <c r="DM83" s="147">
        <f t="shared" si="22"/>
        <v>600000</v>
      </c>
      <c r="DN83" s="152">
        <f t="shared" si="23"/>
        <v>0</v>
      </c>
      <c r="DO83" s="43">
        <v>0</v>
      </c>
      <c r="DP83" s="43">
        <v>100000</v>
      </c>
      <c r="DQ83" s="43">
        <v>50000</v>
      </c>
      <c r="DR83" s="43">
        <v>50000</v>
      </c>
      <c r="DS83" s="43">
        <v>50000</v>
      </c>
      <c r="DT83" s="43">
        <v>50000</v>
      </c>
      <c r="DU83" s="43">
        <v>50000</v>
      </c>
      <c r="DV83" s="43">
        <v>50000</v>
      </c>
      <c r="DW83" s="43">
        <v>50000</v>
      </c>
      <c r="DX83" s="43">
        <v>50000</v>
      </c>
      <c r="DY83" s="43">
        <v>50000</v>
      </c>
      <c r="DZ83" s="43">
        <v>50000</v>
      </c>
      <c r="EA83" s="57">
        <f t="shared" si="14"/>
        <v>600000</v>
      </c>
      <c r="EB83" s="45" t="str">
        <f t="shared" si="15"/>
        <v>CORRECTO</v>
      </c>
      <c r="EC83" s="45"/>
    </row>
    <row r="84" spans="1:133" ht="19.5" customHeight="1" x14ac:dyDescent="0.25">
      <c r="A84" s="47">
        <v>77</v>
      </c>
      <c r="B84" s="23">
        <v>2026</v>
      </c>
      <c r="C84" s="34" t="s">
        <v>62</v>
      </c>
      <c r="D84" s="59" t="s">
        <v>356</v>
      </c>
      <c r="E84" s="58" t="s">
        <v>358</v>
      </c>
      <c r="F84" s="26" t="s">
        <v>636</v>
      </c>
      <c r="G84" s="29" t="s">
        <v>414</v>
      </c>
      <c r="H84" s="28" t="s">
        <v>419</v>
      </c>
      <c r="I84" s="29" t="s">
        <v>420</v>
      </c>
      <c r="J84" s="29" t="s">
        <v>421</v>
      </c>
      <c r="K84" s="30" t="s">
        <v>422</v>
      </c>
      <c r="L84" s="31">
        <v>1701</v>
      </c>
      <c r="M84" s="32" t="s">
        <v>63</v>
      </c>
      <c r="N84" s="33" t="s">
        <v>64</v>
      </c>
      <c r="O84" s="32" t="s">
        <v>65</v>
      </c>
      <c r="P84" s="32" t="s">
        <v>66</v>
      </c>
      <c r="Q84" s="32" t="s">
        <v>65</v>
      </c>
      <c r="R84" s="32" t="s">
        <v>66</v>
      </c>
      <c r="S84" s="32" t="s">
        <v>67</v>
      </c>
      <c r="T84" s="34" t="s">
        <v>68</v>
      </c>
      <c r="U84" s="32" t="s">
        <v>66</v>
      </c>
      <c r="V84" s="32">
        <v>99999999</v>
      </c>
      <c r="W84" s="30" t="s">
        <v>423</v>
      </c>
      <c r="X84" s="50" t="s">
        <v>67</v>
      </c>
      <c r="Y84" s="32" t="s">
        <v>424</v>
      </c>
      <c r="Z84" s="32" t="s">
        <v>424</v>
      </c>
      <c r="AA84" s="37" t="str">
        <f>+IFERROR(VLOOKUP(AB84,LISTAS!$C$2:$D$13,2,0)," ")</f>
        <v>OTROS GASTOS CORRIENTES</v>
      </c>
      <c r="AB84" s="38" t="str">
        <f t="shared" si="16"/>
        <v>57</v>
      </c>
      <c r="AC84" s="47">
        <v>570102</v>
      </c>
      <c r="AD84" s="40" t="str">
        <f>+IFERROR(VLOOKUP(AC84,LISTAS!$A$2:$B$207,2,0)," ")</f>
        <v>Tasas Generales- Impuestos- Contribuciones- Permisos- Licencias y Patentes</v>
      </c>
      <c r="AE84" s="58" t="s">
        <v>430</v>
      </c>
      <c r="AF84" s="58" t="s">
        <v>429</v>
      </c>
      <c r="AG84" s="60">
        <v>12</v>
      </c>
      <c r="AH84" s="58" t="s">
        <v>431</v>
      </c>
      <c r="AI84" s="61">
        <v>250</v>
      </c>
      <c r="AJ84" s="58" t="s">
        <v>432</v>
      </c>
      <c r="AK84" s="58" t="s">
        <v>440</v>
      </c>
      <c r="AL84" s="58" t="s">
        <v>433</v>
      </c>
      <c r="AM84" s="58" t="s">
        <v>66</v>
      </c>
      <c r="AN84" s="62">
        <v>3000</v>
      </c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140"/>
      <c r="DH84" s="151">
        <f t="shared" si="17"/>
        <v>3000</v>
      </c>
      <c r="DI84" s="43">
        <f t="shared" si="18"/>
        <v>0</v>
      </c>
      <c r="DJ84" s="43">
        <f t="shared" si="19"/>
        <v>0</v>
      </c>
      <c r="DK84" s="145">
        <f t="shared" si="20"/>
        <v>0</v>
      </c>
      <c r="DL84" s="161">
        <f t="shared" si="21"/>
        <v>0</v>
      </c>
      <c r="DM84" s="147">
        <f t="shared" si="22"/>
        <v>3000</v>
      </c>
      <c r="DN84" s="152">
        <f t="shared" si="23"/>
        <v>0</v>
      </c>
      <c r="DO84" s="43">
        <v>0</v>
      </c>
      <c r="DP84" s="43">
        <v>500</v>
      </c>
      <c r="DQ84" s="43">
        <v>250</v>
      </c>
      <c r="DR84" s="43">
        <v>250</v>
      </c>
      <c r="DS84" s="43">
        <v>250</v>
      </c>
      <c r="DT84" s="43">
        <v>250</v>
      </c>
      <c r="DU84" s="43">
        <v>250</v>
      </c>
      <c r="DV84" s="43">
        <v>250</v>
      </c>
      <c r="DW84" s="43">
        <v>250</v>
      </c>
      <c r="DX84" s="43">
        <v>250</v>
      </c>
      <c r="DY84" s="43">
        <v>250</v>
      </c>
      <c r="DZ84" s="43">
        <v>250</v>
      </c>
      <c r="EA84" s="57">
        <f t="shared" si="14"/>
        <v>3000</v>
      </c>
      <c r="EB84" s="45" t="str">
        <f t="shared" si="15"/>
        <v>CORRECTO</v>
      </c>
      <c r="EC84" s="45"/>
    </row>
    <row r="85" spans="1:133" ht="19.5" customHeight="1" x14ac:dyDescent="0.25">
      <c r="A85" s="23">
        <v>78</v>
      </c>
      <c r="B85" s="23">
        <v>2026</v>
      </c>
      <c r="C85" s="34" t="s">
        <v>62</v>
      </c>
      <c r="D85" s="59" t="s">
        <v>356</v>
      </c>
      <c r="E85" s="58" t="s">
        <v>358</v>
      </c>
      <c r="F85" s="26" t="s">
        <v>637</v>
      </c>
      <c r="G85" s="29" t="s">
        <v>415</v>
      </c>
      <c r="H85" s="28" t="s">
        <v>419</v>
      </c>
      <c r="I85" s="29" t="s">
        <v>420</v>
      </c>
      <c r="J85" s="29" t="s">
        <v>421</v>
      </c>
      <c r="K85" s="30" t="s">
        <v>422</v>
      </c>
      <c r="L85" s="31">
        <v>1701</v>
      </c>
      <c r="M85" s="32" t="s">
        <v>63</v>
      </c>
      <c r="N85" s="33" t="s">
        <v>64</v>
      </c>
      <c r="O85" s="32" t="s">
        <v>65</v>
      </c>
      <c r="P85" s="32" t="s">
        <v>66</v>
      </c>
      <c r="Q85" s="32" t="s">
        <v>65</v>
      </c>
      <c r="R85" s="32" t="s">
        <v>66</v>
      </c>
      <c r="S85" s="32" t="s">
        <v>67</v>
      </c>
      <c r="T85" s="34" t="s">
        <v>68</v>
      </c>
      <c r="U85" s="32" t="s">
        <v>66</v>
      </c>
      <c r="V85" s="32">
        <v>99999999</v>
      </c>
      <c r="W85" s="30" t="s">
        <v>423</v>
      </c>
      <c r="X85" s="50" t="s">
        <v>67</v>
      </c>
      <c r="Y85" s="32" t="s">
        <v>424</v>
      </c>
      <c r="Z85" s="32" t="s">
        <v>424</v>
      </c>
      <c r="AA85" s="37" t="str">
        <f>+IFERROR(VLOOKUP(AB85,LISTAS!$C$2:$D$13,2,0)," ")</f>
        <v>OTROS GASTOS CORRIENTES</v>
      </c>
      <c r="AB85" s="38" t="str">
        <f t="shared" si="16"/>
        <v>57</v>
      </c>
      <c r="AC85" s="47">
        <v>570102</v>
      </c>
      <c r="AD85" s="40" t="str">
        <f>+IFERROR(VLOOKUP(AC85,LISTAS!$A$2:$B$207,2,0)," ")</f>
        <v>Tasas Generales- Impuestos- Contribuciones- Permisos- Licencias y Patentes</v>
      </c>
      <c r="AE85" s="58" t="s">
        <v>430</v>
      </c>
      <c r="AF85" s="58" t="s">
        <v>429</v>
      </c>
      <c r="AG85" s="60">
        <v>12</v>
      </c>
      <c r="AH85" s="58" t="s">
        <v>431</v>
      </c>
      <c r="AI85" s="61">
        <v>50</v>
      </c>
      <c r="AJ85" s="58" t="s">
        <v>432</v>
      </c>
      <c r="AK85" s="58" t="s">
        <v>440</v>
      </c>
      <c r="AL85" s="58" t="s">
        <v>433</v>
      </c>
      <c r="AM85" s="58" t="s">
        <v>66</v>
      </c>
      <c r="AN85" s="62">
        <v>600</v>
      </c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140"/>
      <c r="DH85" s="151">
        <f t="shared" si="17"/>
        <v>600</v>
      </c>
      <c r="DI85" s="43">
        <f t="shared" si="18"/>
        <v>0</v>
      </c>
      <c r="DJ85" s="43">
        <f t="shared" si="19"/>
        <v>0</v>
      </c>
      <c r="DK85" s="145">
        <f t="shared" si="20"/>
        <v>0</v>
      </c>
      <c r="DL85" s="161">
        <f t="shared" si="21"/>
        <v>0</v>
      </c>
      <c r="DM85" s="147">
        <f t="shared" si="22"/>
        <v>600</v>
      </c>
      <c r="DN85" s="152">
        <f t="shared" si="23"/>
        <v>0</v>
      </c>
      <c r="DO85" s="43">
        <v>0</v>
      </c>
      <c r="DP85" s="43">
        <v>100</v>
      </c>
      <c r="DQ85" s="43">
        <v>50</v>
      </c>
      <c r="DR85" s="43">
        <v>50</v>
      </c>
      <c r="DS85" s="43">
        <v>50</v>
      </c>
      <c r="DT85" s="43">
        <v>50</v>
      </c>
      <c r="DU85" s="43">
        <v>50</v>
      </c>
      <c r="DV85" s="43">
        <v>50</v>
      </c>
      <c r="DW85" s="43">
        <v>50</v>
      </c>
      <c r="DX85" s="43">
        <v>50</v>
      </c>
      <c r="DY85" s="43">
        <v>50</v>
      </c>
      <c r="DZ85" s="43">
        <v>50</v>
      </c>
      <c r="EA85" s="57">
        <f t="shared" si="14"/>
        <v>600</v>
      </c>
      <c r="EB85" s="45" t="str">
        <f t="shared" si="15"/>
        <v>CORRECTO</v>
      </c>
      <c r="EC85" s="45"/>
    </row>
    <row r="86" spans="1:133" ht="19.5" customHeight="1" x14ac:dyDescent="0.25">
      <c r="A86" s="47">
        <v>79</v>
      </c>
      <c r="B86" s="23">
        <v>2026</v>
      </c>
      <c r="C86" s="34" t="s">
        <v>62</v>
      </c>
      <c r="D86" s="58" t="s">
        <v>356</v>
      </c>
      <c r="E86" s="58" t="s">
        <v>357</v>
      </c>
      <c r="F86" s="26" t="s">
        <v>581</v>
      </c>
      <c r="G86" s="29" t="s">
        <v>416</v>
      </c>
      <c r="H86" s="28" t="s">
        <v>419</v>
      </c>
      <c r="I86" s="29" t="s">
        <v>420</v>
      </c>
      <c r="J86" s="29" t="s">
        <v>421</v>
      </c>
      <c r="K86" s="30" t="s">
        <v>422</v>
      </c>
      <c r="L86" s="31">
        <v>1701</v>
      </c>
      <c r="M86" s="32" t="s">
        <v>63</v>
      </c>
      <c r="N86" s="33" t="s">
        <v>64</v>
      </c>
      <c r="O86" s="32" t="s">
        <v>65</v>
      </c>
      <c r="P86" s="32" t="s">
        <v>66</v>
      </c>
      <c r="Q86" s="32" t="s">
        <v>65</v>
      </c>
      <c r="R86" s="32" t="s">
        <v>66</v>
      </c>
      <c r="S86" s="32" t="s">
        <v>67</v>
      </c>
      <c r="T86" s="34" t="s">
        <v>68</v>
      </c>
      <c r="U86" s="32" t="s">
        <v>66</v>
      </c>
      <c r="V86" s="32">
        <v>99999999</v>
      </c>
      <c r="W86" s="30" t="s">
        <v>423</v>
      </c>
      <c r="X86" s="50" t="s">
        <v>70</v>
      </c>
      <c r="Y86" s="32" t="s">
        <v>424</v>
      </c>
      <c r="Z86" s="32" t="s">
        <v>424</v>
      </c>
      <c r="AA86" s="37" t="str">
        <f>+IFERROR(VLOOKUP(AB86,LISTAS!$C$2:$D$13,2,0)," ")</f>
        <v>OTROS GASTOS CORRIENTES</v>
      </c>
      <c r="AB86" s="38" t="str">
        <f t="shared" si="16"/>
        <v>57</v>
      </c>
      <c r="AC86" s="47">
        <v>570201</v>
      </c>
      <c r="AD86" s="40" t="str">
        <f>+IFERROR(VLOOKUP(AC86,LISTAS!$A$2:$B$207,2,0)," ")</f>
        <v>Seguros</v>
      </c>
      <c r="AE86" s="72" t="s">
        <v>430</v>
      </c>
      <c r="AF86" s="58" t="s">
        <v>429</v>
      </c>
      <c r="AG86" s="78">
        <v>1</v>
      </c>
      <c r="AH86" s="67" t="s">
        <v>41</v>
      </c>
      <c r="AI86" s="61">
        <v>1000</v>
      </c>
      <c r="AJ86" s="58" t="s">
        <v>439</v>
      </c>
      <c r="AK86" s="58" t="s">
        <v>453</v>
      </c>
      <c r="AL86" s="58" t="s">
        <v>433</v>
      </c>
      <c r="AM86" s="58" t="s">
        <v>448</v>
      </c>
      <c r="AN86" s="43">
        <v>1000</v>
      </c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140"/>
      <c r="DH86" s="151">
        <f t="shared" si="17"/>
        <v>1000</v>
      </c>
      <c r="DI86" s="43">
        <f t="shared" si="18"/>
        <v>0</v>
      </c>
      <c r="DJ86" s="43">
        <f t="shared" si="19"/>
        <v>0</v>
      </c>
      <c r="DK86" s="145">
        <f t="shared" si="20"/>
        <v>0</v>
      </c>
      <c r="DL86" s="161">
        <f t="shared" si="21"/>
        <v>0</v>
      </c>
      <c r="DM86" s="147">
        <f t="shared" si="22"/>
        <v>1000</v>
      </c>
      <c r="DN86" s="152">
        <f t="shared" si="23"/>
        <v>0</v>
      </c>
      <c r="DO86" s="43">
        <v>0</v>
      </c>
      <c r="DP86" s="43">
        <v>0</v>
      </c>
      <c r="DQ86" s="43">
        <v>0</v>
      </c>
      <c r="DR86" s="43">
        <v>1000</v>
      </c>
      <c r="DS86" s="43">
        <v>0</v>
      </c>
      <c r="DT86" s="43">
        <v>0</v>
      </c>
      <c r="DU86" s="43">
        <v>0</v>
      </c>
      <c r="DV86" s="43">
        <v>0</v>
      </c>
      <c r="DW86" s="43">
        <v>0</v>
      </c>
      <c r="DX86" s="43">
        <v>0</v>
      </c>
      <c r="DY86" s="43">
        <v>0</v>
      </c>
      <c r="DZ86" s="43">
        <v>0</v>
      </c>
      <c r="EA86" s="57">
        <f t="shared" si="14"/>
        <v>1000</v>
      </c>
      <c r="EB86" s="45" t="str">
        <f t="shared" si="15"/>
        <v>CORRECTO</v>
      </c>
      <c r="EC86" s="45"/>
    </row>
    <row r="87" spans="1:133" ht="19.5" customHeight="1" x14ac:dyDescent="0.25">
      <c r="A87" s="47">
        <v>80</v>
      </c>
      <c r="B87" s="23">
        <v>2026</v>
      </c>
      <c r="C87" s="34" t="s">
        <v>62</v>
      </c>
      <c r="D87" s="58" t="s">
        <v>356</v>
      </c>
      <c r="E87" s="58" t="s">
        <v>357</v>
      </c>
      <c r="F87" s="26" t="s">
        <v>582</v>
      </c>
      <c r="G87" s="29" t="s">
        <v>417</v>
      </c>
      <c r="H87" s="28" t="s">
        <v>419</v>
      </c>
      <c r="I87" s="29" t="s">
        <v>420</v>
      </c>
      <c r="J87" s="29" t="s">
        <v>421</v>
      </c>
      <c r="K87" s="30" t="s">
        <v>422</v>
      </c>
      <c r="L87" s="31">
        <v>1701</v>
      </c>
      <c r="M87" s="32" t="s">
        <v>63</v>
      </c>
      <c r="N87" s="33" t="s">
        <v>64</v>
      </c>
      <c r="O87" s="32" t="s">
        <v>65</v>
      </c>
      <c r="P87" s="32" t="s">
        <v>66</v>
      </c>
      <c r="Q87" s="32" t="s">
        <v>65</v>
      </c>
      <c r="R87" s="32" t="s">
        <v>66</v>
      </c>
      <c r="S87" s="32" t="s">
        <v>67</v>
      </c>
      <c r="T87" s="34" t="s">
        <v>68</v>
      </c>
      <c r="U87" s="32" t="s">
        <v>66</v>
      </c>
      <c r="V87" s="32">
        <v>99999999</v>
      </c>
      <c r="W87" s="30" t="s">
        <v>423</v>
      </c>
      <c r="X87" s="50" t="s">
        <v>67</v>
      </c>
      <c r="Y87" s="32" t="s">
        <v>424</v>
      </c>
      <c r="Z87" s="32" t="s">
        <v>424</v>
      </c>
      <c r="AA87" s="37" t="str">
        <f>+IFERROR(VLOOKUP(AB87,LISTAS!$C$2:$D$13,2,0)," ")</f>
        <v>OTROS GASTOS CORRIENTES</v>
      </c>
      <c r="AB87" s="38" t="str">
        <f t="shared" si="16"/>
        <v>57</v>
      </c>
      <c r="AC87" s="47">
        <v>570206</v>
      </c>
      <c r="AD87" s="40" t="str">
        <f>+IFERROR(VLOOKUP(AC87,LISTAS!$A$2:$B$207,2,0)," ")</f>
        <v>Costas Judiciales Tramites Notariales Legalizacion de Documentos y Arreglos Extrajudiciales</v>
      </c>
      <c r="AE87" s="72" t="s">
        <v>429</v>
      </c>
      <c r="AF87" s="72"/>
      <c r="AG87" s="84"/>
      <c r="AH87" s="72"/>
      <c r="AI87" s="85"/>
      <c r="AJ87" s="72"/>
      <c r="AK87" s="72"/>
      <c r="AL87" s="72"/>
      <c r="AM87" s="43"/>
      <c r="AN87" s="43">
        <v>16000</v>
      </c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140"/>
      <c r="DH87" s="151">
        <f t="shared" si="17"/>
        <v>16000</v>
      </c>
      <c r="DI87" s="43">
        <f t="shared" si="18"/>
        <v>0</v>
      </c>
      <c r="DJ87" s="43">
        <f t="shared" si="19"/>
        <v>0</v>
      </c>
      <c r="DK87" s="145">
        <f t="shared" si="20"/>
        <v>0</v>
      </c>
      <c r="DL87" s="161">
        <f t="shared" si="21"/>
        <v>0</v>
      </c>
      <c r="DM87" s="147">
        <f t="shared" si="22"/>
        <v>16000</v>
      </c>
      <c r="DN87" s="152">
        <f t="shared" si="23"/>
        <v>0</v>
      </c>
      <c r="DO87" s="43">
        <v>1333.3333333333333</v>
      </c>
      <c r="DP87" s="43">
        <v>1333.3333333333333</v>
      </c>
      <c r="DQ87" s="43">
        <v>1333.3333333333333</v>
      </c>
      <c r="DR87" s="43">
        <v>1333.3333333333333</v>
      </c>
      <c r="DS87" s="43">
        <v>1333.3333333333333</v>
      </c>
      <c r="DT87" s="43">
        <v>1333.3333333333333</v>
      </c>
      <c r="DU87" s="43">
        <v>1333.3333333333333</v>
      </c>
      <c r="DV87" s="43">
        <v>1333.3333333333333</v>
      </c>
      <c r="DW87" s="43">
        <v>1333.3333333333333</v>
      </c>
      <c r="DX87" s="43">
        <v>1333.3333333333333</v>
      </c>
      <c r="DY87" s="43">
        <v>1333.3333333333333</v>
      </c>
      <c r="DZ87" s="43">
        <v>1333.3333333333333</v>
      </c>
      <c r="EA87" s="57">
        <f t="shared" si="14"/>
        <v>16000.000000000002</v>
      </c>
      <c r="EB87" s="45" t="str">
        <f t="shared" si="15"/>
        <v>CORRECTO</v>
      </c>
      <c r="EC87" s="45"/>
    </row>
    <row r="88" spans="1:133" ht="19.5" customHeight="1" x14ac:dyDescent="0.25">
      <c r="A88" s="23">
        <v>81</v>
      </c>
      <c r="B88" s="23">
        <v>2026</v>
      </c>
      <c r="C88" s="34" t="s">
        <v>62</v>
      </c>
      <c r="D88" s="58" t="s">
        <v>356</v>
      </c>
      <c r="E88" s="82" t="s">
        <v>359</v>
      </c>
      <c r="F88" s="25" t="s">
        <v>643</v>
      </c>
      <c r="G88" s="29" t="s">
        <v>418</v>
      </c>
      <c r="H88" s="28" t="s">
        <v>419</v>
      </c>
      <c r="I88" s="29" t="s">
        <v>420</v>
      </c>
      <c r="J88" s="29" t="s">
        <v>421</v>
      </c>
      <c r="K88" s="30" t="s">
        <v>422</v>
      </c>
      <c r="L88" s="31">
        <v>1701</v>
      </c>
      <c r="M88" s="32" t="s">
        <v>63</v>
      </c>
      <c r="N88" s="33" t="s">
        <v>64</v>
      </c>
      <c r="O88" s="32" t="s">
        <v>65</v>
      </c>
      <c r="P88" s="32" t="s">
        <v>66</v>
      </c>
      <c r="Q88" s="32" t="s">
        <v>65</v>
      </c>
      <c r="R88" s="32" t="s">
        <v>66</v>
      </c>
      <c r="S88" s="32" t="s">
        <v>67</v>
      </c>
      <c r="T88" s="34" t="s">
        <v>68</v>
      </c>
      <c r="U88" s="32" t="s">
        <v>66</v>
      </c>
      <c r="V88" s="32">
        <v>99999999</v>
      </c>
      <c r="W88" s="30" t="s">
        <v>423</v>
      </c>
      <c r="X88" s="50" t="s">
        <v>67</v>
      </c>
      <c r="Y88" s="32" t="s">
        <v>424</v>
      </c>
      <c r="Z88" s="32" t="s">
        <v>424</v>
      </c>
      <c r="AA88" s="37" t="str">
        <f>+IFERROR(VLOOKUP(AB88,LISTAS!$C$2:$D$13,2,0)," ")</f>
        <v>OTROS GASTOS CORRIENTES</v>
      </c>
      <c r="AB88" s="38" t="str">
        <f t="shared" si="16"/>
        <v>57</v>
      </c>
      <c r="AC88" s="47">
        <v>570102</v>
      </c>
      <c r="AD88" s="40" t="str">
        <f>+IFERROR(VLOOKUP(AC88,LISTAS!$A$2:$B$207,2,0)," ")</f>
        <v>Tasas Generales- Impuestos- Contribuciones- Permisos- Licencias y Patentes</v>
      </c>
      <c r="AE88" s="72" t="s">
        <v>429</v>
      </c>
      <c r="AF88" s="58"/>
      <c r="AG88" s="78"/>
      <c r="AH88" s="58"/>
      <c r="AI88" s="61"/>
      <c r="AJ88" s="58"/>
      <c r="AK88" s="58"/>
      <c r="AL88" s="58"/>
      <c r="AM88" s="58"/>
      <c r="AN88" s="62">
        <v>1000</v>
      </c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140"/>
      <c r="DH88" s="151">
        <f t="shared" si="17"/>
        <v>1000</v>
      </c>
      <c r="DI88" s="43">
        <f t="shared" si="18"/>
        <v>0</v>
      </c>
      <c r="DJ88" s="43">
        <f t="shared" si="19"/>
        <v>0</v>
      </c>
      <c r="DK88" s="145">
        <f t="shared" si="20"/>
        <v>0</v>
      </c>
      <c r="DL88" s="161">
        <f t="shared" si="21"/>
        <v>0</v>
      </c>
      <c r="DM88" s="147">
        <f t="shared" si="22"/>
        <v>1000</v>
      </c>
      <c r="DN88" s="152">
        <f t="shared" si="23"/>
        <v>0</v>
      </c>
      <c r="DO88" s="81">
        <v>0</v>
      </c>
      <c r="DP88" s="43">
        <v>90.909090909090907</v>
      </c>
      <c r="DQ88" s="43">
        <v>90.909090909090907</v>
      </c>
      <c r="DR88" s="43">
        <v>90.909090909090907</v>
      </c>
      <c r="DS88" s="43">
        <v>90.909090909090907</v>
      </c>
      <c r="DT88" s="43">
        <v>90.909090909090907</v>
      </c>
      <c r="DU88" s="43">
        <v>90.909090909090907</v>
      </c>
      <c r="DV88" s="43">
        <v>90.909090909090907</v>
      </c>
      <c r="DW88" s="43">
        <v>90.909090909090907</v>
      </c>
      <c r="DX88" s="43">
        <v>90.909090909090907</v>
      </c>
      <c r="DY88" s="43">
        <v>90.909090909090907</v>
      </c>
      <c r="DZ88" s="43">
        <v>90.909090909090907</v>
      </c>
      <c r="EA88" s="57">
        <f t="shared" si="14"/>
        <v>999.99999999999977</v>
      </c>
      <c r="EB88" s="45" t="str">
        <f t="shared" si="15"/>
        <v>CORRECTO</v>
      </c>
      <c r="EC88" s="45"/>
    </row>
    <row r="89" spans="1:133" ht="19.5" customHeight="1" x14ac:dyDescent="0.25">
      <c r="A89" s="47">
        <v>82</v>
      </c>
      <c r="B89" s="23">
        <v>2026</v>
      </c>
      <c r="C89" s="34" t="s">
        <v>62</v>
      </c>
      <c r="D89" s="72" t="s">
        <v>454</v>
      </c>
      <c r="E89" s="72" t="s">
        <v>455</v>
      </c>
      <c r="F89" s="26" t="s">
        <v>644</v>
      </c>
      <c r="G89" s="49" t="s">
        <v>456</v>
      </c>
      <c r="H89" s="28" t="s">
        <v>419</v>
      </c>
      <c r="I89" s="29" t="s">
        <v>420</v>
      </c>
      <c r="J89" s="29" t="s">
        <v>421</v>
      </c>
      <c r="K89" s="30" t="s">
        <v>422</v>
      </c>
      <c r="L89" s="31">
        <v>1701</v>
      </c>
      <c r="M89" s="32" t="s">
        <v>63</v>
      </c>
      <c r="N89" s="33" t="s">
        <v>64</v>
      </c>
      <c r="O89" s="32" t="s">
        <v>65</v>
      </c>
      <c r="P89" s="32" t="s">
        <v>66</v>
      </c>
      <c r="Q89" s="32" t="s">
        <v>65</v>
      </c>
      <c r="R89" s="32" t="s">
        <v>66</v>
      </c>
      <c r="S89" s="32" t="s">
        <v>70</v>
      </c>
      <c r="T89" s="34" t="s">
        <v>71</v>
      </c>
      <c r="U89" s="32" t="s">
        <v>66</v>
      </c>
      <c r="V89" s="47">
        <v>99999999</v>
      </c>
      <c r="W89" s="30" t="s">
        <v>423</v>
      </c>
      <c r="X89" s="32" t="s">
        <v>67</v>
      </c>
      <c r="Y89" s="32" t="s">
        <v>424</v>
      </c>
      <c r="Z89" s="32" t="s">
        <v>424</v>
      </c>
      <c r="AA89" s="37" t="str">
        <f>+IFERROR(VLOOKUP(AB89,LISTAS!$C$2:$D$13,2,0)," ")</f>
        <v>BIENES Y SERVICIOS DE CONSUMO</v>
      </c>
      <c r="AB89" s="38" t="str">
        <f t="shared" si="16"/>
        <v>53</v>
      </c>
      <c r="AC89" s="58">
        <v>530303</v>
      </c>
      <c r="AD89" s="40" t="str">
        <f>+IFERROR(VLOOKUP(AC89,LISTAS!$A$2:$B$207,2,0)," ")</f>
        <v>Viaticos y Subsistencias en el Interior</v>
      </c>
      <c r="AE89" s="72" t="s">
        <v>429</v>
      </c>
      <c r="AF89" s="58"/>
      <c r="AG89" s="78"/>
      <c r="AH89" s="58"/>
      <c r="AI89" s="61"/>
      <c r="AJ89" s="58"/>
      <c r="AK89" s="58"/>
      <c r="AL89" s="58"/>
      <c r="AM89" s="58"/>
      <c r="AN89" s="43">
        <v>1390</v>
      </c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140"/>
      <c r="DH89" s="151">
        <f t="shared" si="17"/>
        <v>1390</v>
      </c>
      <c r="DI89" s="43">
        <f t="shared" si="18"/>
        <v>0</v>
      </c>
      <c r="DJ89" s="43">
        <f t="shared" si="19"/>
        <v>0</v>
      </c>
      <c r="DK89" s="145">
        <f t="shared" si="20"/>
        <v>0</v>
      </c>
      <c r="DL89" s="161">
        <f t="shared" si="21"/>
        <v>0</v>
      </c>
      <c r="DM89" s="147">
        <f t="shared" si="22"/>
        <v>1390</v>
      </c>
      <c r="DN89" s="152">
        <f t="shared" si="23"/>
        <v>0</v>
      </c>
      <c r="DO89" s="147">
        <v>0</v>
      </c>
      <c r="DP89" s="43">
        <v>250</v>
      </c>
      <c r="DQ89" s="43">
        <v>250</v>
      </c>
      <c r="DR89" s="43">
        <v>250</v>
      </c>
      <c r="DS89" s="43">
        <v>390</v>
      </c>
      <c r="DT89" s="43">
        <v>250</v>
      </c>
      <c r="DU89" s="43">
        <v>0</v>
      </c>
      <c r="DV89" s="43">
        <v>0</v>
      </c>
      <c r="DW89" s="43">
        <v>0</v>
      </c>
      <c r="DX89" s="43">
        <v>0</v>
      </c>
      <c r="DY89" s="43">
        <v>0</v>
      </c>
      <c r="DZ89" s="43">
        <v>0</v>
      </c>
      <c r="EA89" s="57">
        <f>SUM(DO89:DZ89)</f>
        <v>1390</v>
      </c>
      <c r="EB89" s="45" t="str">
        <f t="shared" si="15"/>
        <v>CORRECTO</v>
      </c>
      <c r="EC89" s="45"/>
    </row>
    <row r="90" spans="1:133" ht="19.5" customHeight="1" x14ac:dyDescent="0.25">
      <c r="A90" s="47">
        <v>83</v>
      </c>
      <c r="B90" s="23">
        <v>2026</v>
      </c>
      <c r="C90" s="34" t="s">
        <v>62</v>
      </c>
      <c r="D90" s="72" t="s">
        <v>454</v>
      </c>
      <c r="E90" s="72" t="s">
        <v>455</v>
      </c>
      <c r="F90" s="26" t="s">
        <v>645</v>
      </c>
      <c r="G90" s="49" t="s">
        <v>457</v>
      </c>
      <c r="H90" s="28" t="s">
        <v>419</v>
      </c>
      <c r="I90" s="29" t="s">
        <v>420</v>
      </c>
      <c r="J90" s="29" t="s">
        <v>421</v>
      </c>
      <c r="K90" s="30" t="s">
        <v>422</v>
      </c>
      <c r="L90" s="31">
        <v>1701</v>
      </c>
      <c r="M90" s="32" t="s">
        <v>63</v>
      </c>
      <c r="N90" s="33" t="s">
        <v>64</v>
      </c>
      <c r="O90" s="32" t="s">
        <v>65</v>
      </c>
      <c r="P90" s="32" t="s">
        <v>66</v>
      </c>
      <c r="Q90" s="32" t="s">
        <v>65</v>
      </c>
      <c r="R90" s="32" t="s">
        <v>66</v>
      </c>
      <c r="S90" s="32" t="s">
        <v>70</v>
      </c>
      <c r="T90" s="34" t="s">
        <v>71</v>
      </c>
      <c r="U90" s="32" t="s">
        <v>66</v>
      </c>
      <c r="V90" s="47">
        <v>99999999</v>
      </c>
      <c r="W90" s="30" t="s">
        <v>423</v>
      </c>
      <c r="X90" s="32" t="s">
        <v>67</v>
      </c>
      <c r="Y90" s="32" t="s">
        <v>424</v>
      </c>
      <c r="Z90" s="32" t="s">
        <v>424</v>
      </c>
      <c r="AA90" s="37" t="str">
        <f>+IFERROR(VLOOKUP(AB90,LISTAS!$C$2:$D$13,2,0)," ")</f>
        <v>BIENES Y SERVICIOS DE CONSUMO</v>
      </c>
      <c r="AB90" s="38" t="str">
        <f t="shared" si="16"/>
        <v>53</v>
      </c>
      <c r="AC90" s="39">
        <v>530303</v>
      </c>
      <c r="AD90" s="40" t="str">
        <f>+IFERROR(VLOOKUP(AC90,LISTAS!$A$2:$B$207,2,0)," ")</f>
        <v>Viaticos y Subsistencias en el Interior</v>
      </c>
      <c r="AE90" s="72" t="s">
        <v>429</v>
      </c>
      <c r="AF90" s="58"/>
      <c r="AG90" s="78"/>
      <c r="AH90" s="58"/>
      <c r="AI90" s="61"/>
      <c r="AJ90" s="58"/>
      <c r="AK90" s="58"/>
      <c r="AL90" s="58"/>
      <c r="AM90" s="58"/>
      <c r="AN90" s="43">
        <v>420</v>
      </c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140"/>
      <c r="DH90" s="151">
        <f t="shared" si="17"/>
        <v>420</v>
      </c>
      <c r="DI90" s="43">
        <f t="shared" si="18"/>
        <v>0</v>
      </c>
      <c r="DJ90" s="43">
        <f t="shared" si="19"/>
        <v>0</v>
      </c>
      <c r="DK90" s="145">
        <f t="shared" si="20"/>
        <v>0</v>
      </c>
      <c r="DL90" s="161">
        <f t="shared" si="21"/>
        <v>0</v>
      </c>
      <c r="DM90" s="147">
        <f t="shared" si="22"/>
        <v>420</v>
      </c>
      <c r="DN90" s="152">
        <f t="shared" si="23"/>
        <v>0</v>
      </c>
      <c r="DO90" s="147">
        <v>0</v>
      </c>
      <c r="DP90" s="43">
        <v>0</v>
      </c>
      <c r="DQ90" s="43">
        <v>0</v>
      </c>
      <c r="DR90" s="43">
        <v>210</v>
      </c>
      <c r="DS90" s="43">
        <v>0</v>
      </c>
      <c r="DT90" s="43">
        <v>210</v>
      </c>
      <c r="DU90" s="43">
        <v>0</v>
      </c>
      <c r="DV90" s="43">
        <v>0</v>
      </c>
      <c r="DW90" s="43">
        <v>0</v>
      </c>
      <c r="DX90" s="43">
        <v>0</v>
      </c>
      <c r="DY90" s="43">
        <v>0</v>
      </c>
      <c r="DZ90" s="43">
        <v>0</v>
      </c>
      <c r="EA90" s="57">
        <f t="shared" si="14"/>
        <v>420</v>
      </c>
      <c r="EB90" s="45" t="str">
        <f t="shared" si="15"/>
        <v>CORRECTO</v>
      </c>
      <c r="EC90" s="45"/>
    </row>
    <row r="91" spans="1:133" ht="19.5" customHeight="1" x14ac:dyDescent="0.25">
      <c r="A91" s="47">
        <v>84</v>
      </c>
      <c r="B91" s="23">
        <v>2026</v>
      </c>
      <c r="C91" s="34" t="s">
        <v>62</v>
      </c>
      <c r="D91" s="26" t="s">
        <v>458</v>
      </c>
      <c r="E91" s="26" t="s">
        <v>459</v>
      </c>
      <c r="F91" s="25" t="s">
        <v>646</v>
      </c>
      <c r="G91" s="28" t="s">
        <v>461</v>
      </c>
      <c r="H91" s="28" t="s">
        <v>419</v>
      </c>
      <c r="I91" s="29" t="s">
        <v>420</v>
      </c>
      <c r="J91" s="29" t="s">
        <v>421</v>
      </c>
      <c r="K91" s="30" t="s">
        <v>422</v>
      </c>
      <c r="L91" s="31">
        <v>1701</v>
      </c>
      <c r="M91" s="53" t="s">
        <v>63</v>
      </c>
      <c r="N91" s="54" t="s">
        <v>64</v>
      </c>
      <c r="O91" s="53" t="s">
        <v>65</v>
      </c>
      <c r="P91" s="53" t="s">
        <v>66</v>
      </c>
      <c r="Q91" s="53" t="s">
        <v>65</v>
      </c>
      <c r="R91" s="53" t="s">
        <v>66</v>
      </c>
      <c r="S91" s="53" t="s">
        <v>70</v>
      </c>
      <c r="T91" s="55" t="s">
        <v>71</v>
      </c>
      <c r="U91" s="32" t="s">
        <v>66</v>
      </c>
      <c r="V91" s="32">
        <v>99999999</v>
      </c>
      <c r="W91" s="30" t="s">
        <v>423</v>
      </c>
      <c r="X91" s="56" t="s">
        <v>67</v>
      </c>
      <c r="Y91" s="32" t="s">
        <v>424</v>
      </c>
      <c r="Z91" s="32" t="s">
        <v>424</v>
      </c>
      <c r="AA91" s="37" t="str">
        <f>+IFERROR(VLOOKUP(AB91,LISTAS!$C$2:$D$13,2,0)," ")</f>
        <v>BIENES Y SERVICIOS DE CONSUMO</v>
      </c>
      <c r="AB91" s="38" t="str">
        <f t="shared" si="16"/>
        <v>53</v>
      </c>
      <c r="AC91" s="58">
        <v>530204</v>
      </c>
      <c r="AD91" s="40" t="str">
        <f>+IFERROR(VLOOKUP(AC91,LISTAS!$A$2:$B$207,2,0)," ")</f>
        <v>Edición, Impresión, Reproducción, Publicaciones, Suscripciones, Fotocopiado, Traducción, Empastado, Enmarcación, Serigrafía, Fotografía, Carnetización, Filmación e Imágenes Satelitales.</v>
      </c>
      <c r="AE91" s="58" t="s">
        <v>429</v>
      </c>
      <c r="AF91" s="58"/>
      <c r="AG91" s="60"/>
      <c r="AH91" s="58"/>
      <c r="AI91" s="69"/>
      <c r="AJ91" s="58"/>
      <c r="AK91" s="58"/>
      <c r="AL91" s="58"/>
      <c r="AM91" s="58"/>
      <c r="AN91" s="43">
        <v>164778.68</v>
      </c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140"/>
      <c r="DH91" s="151">
        <f t="shared" si="17"/>
        <v>164778.68</v>
      </c>
      <c r="DI91" s="43">
        <f t="shared" si="18"/>
        <v>0</v>
      </c>
      <c r="DJ91" s="43">
        <f t="shared" si="19"/>
        <v>0</v>
      </c>
      <c r="DK91" s="145">
        <f t="shared" si="20"/>
        <v>0</v>
      </c>
      <c r="DL91" s="161">
        <f t="shared" si="21"/>
        <v>0</v>
      </c>
      <c r="DM91" s="147">
        <f t="shared" si="22"/>
        <v>164778.68</v>
      </c>
      <c r="DN91" s="152">
        <f t="shared" si="23"/>
        <v>0</v>
      </c>
      <c r="DO91" s="147">
        <v>29959.759999999998</v>
      </c>
      <c r="DP91" s="43">
        <v>14979.88</v>
      </c>
      <c r="DQ91" s="43">
        <v>14979.88</v>
      </c>
      <c r="DR91" s="43">
        <v>14979.88</v>
      </c>
      <c r="DS91" s="43">
        <v>14979.88</v>
      </c>
      <c r="DT91" s="43">
        <v>14979.88</v>
      </c>
      <c r="DU91" s="43">
        <v>14979.88</v>
      </c>
      <c r="DV91" s="43">
        <v>14979.88</v>
      </c>
      <c r="DW91" s="43">
        <v>14979.88</v>
      </c>
      <c r="DX91" s="43">
        <v>14979.88</v>
      </c>
      <c r="DY91" s="43">
        <v>0</v>
      </c>
      <c r="DZ91" s="43">
        <v>0</v>
      </c>
      <c r="EA91" s="57">
        <f t="shared" si="14"/>
        <v>164778.68000000002</v>
      </c>
      <c r="EB91" s="45" t="str">
        <f t="shared" si="15"/>
        <v>CORRECTO</v>
      </c>
      <c r="EC91" s="45"/>
    </row>
    <row r="92" spans="1:133" ht="19.5" customHeight="1" x14ac:dyDescent="0.25">
      <c r="A92" s="23">
        <v>85</v>
      </c>
      <c r="B92" s="23">
        <v>2026</v>
      </c>
      <c r="C92" s="34" t="s">
        <v>62</v>
      </c>
      <c r="D92" s="26" t="s">
        <v>458</v>
      </c>
      <c r="E92" s="25" t="s">
        <v>460</v>
      </c>
      <c r="F92" s="25" t="s">
        <v>647</v>
      </c>
      <c r="G92" s="49" t="s">
        <v>462</v>
      </c>
      <c r="H92" s="28" t="s">
        <v>419</v>
      </c>
      <c r="I92" s="29" t="s">
        <v>420</v>
      </c>
      <c r="J92" s="29" t="s">
        <v>421</v>
      </c>
      <c r="K92" s="30" t="s">
        <v>422</v>
      </c>
      <c r="L92" s="31">
        <v>1701</v>
      </c>
      <c r="M92" s="53" t="s">
        <v>63</v>
      </c>
      <c r="N92" s="54" t="s">
        <v>64</v>
      </c>
      <c r="O92" s="53" t="s">
        <v>65</v>
      </c>
      <c r="P92" s="53" t="s">
        <v>66</v>
      </c>
      <c r="Q92" s="53" t="s">
        <v>65</v>
      </c>
      <c r="R92" s="53" t="s">
        <v>66</v>
      </c>
      <c r="S92" s="53" t="s">
        <v>70</v>
      </c>
      <c r="T92" s="55" t="s">
        <v>71</v>
      </c>
      <c r="U92" s="32" t="s">
        <v>66</v>
      </c>
      <c r="V92" s="32">
        <v>99999999</v>
      </c>
      <c r="W92" s="30" t="s">
        <v>423</v>
      </c>
      <c r="X92" s="56" t="s">
        <v>67</v>
      </c>
      <c r="Y92" s="32" t="s">
        <v>424</v>
      </c>
      <c r="Z92" s="32" t="s">
        <v>424</v>
      </c>
      <c r="AA92" s="37" t="str">
        <f>+IFERROR(VLOOKUP(AB92,LISTAS!$C$2:$D$13,2,0)," ")</f>
        <v>BIENES Y SERVICIOS DE CONSUMO</v>
      </c>
      <c r="AB92" s="38" t="str">
        <f t="shared" si="16"/>
        <v>53</v>
      </c>
      <c r="AC92" s="58">
        <v>530105</v>
      </c>
      <c r="AD92" s="40" t="str">
        <f>+IFERROR(VLOOKUP(AC92,LISTAS!$A$2:$B$207,2,0)," ")</f>
        <v>Telecomunicaciones</v>
      </c>
      <c r="AE92" s="58" t="s">
        <v>429</v>
      </c>
      <c r="AF92" s="58"/>
      <c r="AG92" s="60"/>
      <c r="AH92" s="58"/>
      <c r="AI92" s="69"/>
      <c r="AJ92" s="58"/>
      <c r="AK92" s="58"/>
      <c r="AL92" s="58"/>
      <c r="AM92" s="58"/>
      <c r="AN92" s="43">
        <v>1008965.61</v>
      </c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140"/>
      <c r="DH92" s="151">
        <f t="shared" si="17"/>
        <v>1008965.61</v>
      </c>
      <c r="DI92" s="43">
        <f t="shared" si="18"/>
        <v>0</v>
      </c>
      <c r="DJ92" s="43">
        <f t="shared" si="19"/>
        <v>0</v>
      </c>
      <c r="DK92" s="145">
        <f t="shared" si="20"/>
        <v>0</v>
      </c>
      <c r="DL92" s="161">
        <f t="shared" si="21"/>
        <v>0</v>
      </c>
      <c r="DM92" s="147">
        <f t="shared" si="22"/>
        <v>1008965.61</v>
      </c>
      <c r="DN92" s="152">
        <f t="shared" si="23"/>
        <v>0</v>
      </c>
      <c r="DO92" s="147">
        <v>112107.29</v>
      </c>
      <c r="DP92" s="43">
        <v>112107.29</v>
      </c>
      <c r="DQ92" s="43">
        <v>112107.29</v>
      </c>
      <c r="DR92" s="43">
        <v>112107.29</v>
      </c>
      <c r="DS92" s="43">
        <v>112107.29</v>
      </c>
      <c r="DT92" s="43">
        <v>112107.29</v>
      </c>
      <c r="DU92" s="43">
        <v>112107.29</v>
      </c>
      <c r="DV92" s="43">
        <v>112107.29</v>
      </c>
      <c r="DW92" s="43">
        <v>112107.29</v>
      </c>
      <c r="DX92" s="43">
        <v>0</v>
      </c>
      <c r="DY92" s="43">
        <v>0</v>
      </c>
      <c r="DZ92" s="43">
        <v>0</v>
      </c>
      <c r="EA92" s="57">
        <f t="shared" ref="EA92:EA93" si="24">SUM(DO92:DZ92)</f>
        <v>1008965.6100000001</v>
      </c>
      <c r="EB92" s="45" t="str">
        <f t="shared" si="15"/>
        <v>CORRECTO</v>
      </c>
      <c r="EC92" s="45"/>
    </row>
    <row r="93" spans="1:133" ht="19.5" customHeight="1" x14ac:dyDescent="0.25">
      <c r="A93" s="47">
        <v>86</v>
      </c>
      <c r="B93" s="23">
        <v>2026</v>
      </c>
      <c r="C93" s="34" t="s">
        <v>62</v>
      </c>
      <c r="D93" s="25" t="s">
        <v>463</v>
      </c>
      <c r="E93" s="25" t="s">
        <v>464</v>
      </c>
      <c r="F93" s="26" t="s">
        <v>648</v>
      </c>
      <c r="G93" s="28" t="s">
        <v>466</v>
      </c>
      <c r="H93" s="28" t="s">
        <v>419</v>
      </c>
      <c r="I93" s="29" t="s">
        <v>420</v>
      </c>
      <c r="J93" s="29" t="s">
        <v>421</v>
      </c>
      <c r="K93" s="30" t="s">
        <v>422</v>
      </c>
      <c r="L93" s="31">
        <v>1701</v>
      </c>
      <c r="M93" s="53" t="s">
        <v>63</v>
      </c>
      <c r="N93" s="54" t="s">
        <v>64</v>
      </c>
      <c r="O93" s="53" t="s">
        <v>65</v>
      </c>
      <c r="P93" s="53" t="s">
        <v>66</v>
      </c>
      <c r="Q93" s="53" t="s">
        <v>65</v>
      </c>
      <c r="R93" s="53" t="s">
        <v>66</v>
      </c>
      <c r="S93" s="53" t="s">
        <v>70</v>
      </c>
      <c r="T93" s="55" t="s">
        <v>71</v>
      </c>
      <c r="U93" s="32" t="s">
        <v>66</v>
      </c>
      <c r="V93" s="32">
        <v>99999999</v>
      </c>
      <c r="W93" s="30" t="s">
        <v>423</v>
      </c>
      <c r="X93" s="50" t="s">
        <v>67</v>
      </c>
      <c r="Y93" s="32" t="s">
        <v>424</v>
      </c>
      <c r="Z93" s="32" t="s">
        <v>424</v>
      </c>
      <c r="AA93" s="37" t="str">
        <f>+IFERROR(VLOOKUP(AB93,LISTAS!$C$2:$D$13,2,0)," ")</f>
        <v>OTROS GASTOS CORRIENTES</v>
      </c>
      <c r="AB93" s="38" t="str">
        <f t="shared" si="16"/>
        <v>57</v>
      </c>
      <c r="AC93" s="47">
        <v>570206</v>
      </c>
      <c r="AD93" s="40" t="str">
        <f>+IFERROR(VLOOKUP(AC93,LISTAS!$A$2:$B$207,2,0)," ")</f>
        <v>Costas Judiciales Tramites Notariales Legalizacion de Documentos y Arreglos Extrajudiciales</v>
      </c>
      <c r="AE93" s="58" t="s">
        <v>429</v>
      </c>
      <c r="AF93" s="58"/>
      <c r="AG93" s="60"/>
      <c r="AH93" s="58"/>
      <c r="AI93" s="69"/>
      <c r="AJ93" s="58"/>
      <c r="AK93" s="58"/>
      <c r="AL93" s="58"/>
      <c r="AM93" s="58"/>
      <c r="AN93" s="89">
        <v>500</v>
      </c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140"/>
      <c r="DH93" s="151">
        <f t="shared" si="17"/>
        <v>500</v>
      </c>
      <c r="DI93" s="43">
        <f t="shared" si="18"/>
        <v>0</v>
      </c>
      <c r="DJ93" s="43">
        <f t="shared" si="19"/>
        <v>0</v>
      </c>
      <c r="DK93" s="145">
        <f t="shared" si="20"/>
        <v>0</v>
      </c>
      <c r="DL93" s="161">
        <f t="shared" si="21"/>
        <v>0</v>
      </c>
      <c r="DM93" s="147">
        <f t="shared" si="22"/>
        <v>500</v>
      </c>
      <c r="DN93" s="152">
        <f t="shared" si="23"/>
        <v>0</v>
      </c>
      <c r="DO93" s="147">
        <v>0</v>
      </c>
      <c r="DP93" s="43">
        <v>50</v>
      </c>
      <c r="DQ93" s="43">
        <v>0</v>
      </c>
      <c r="DR93" s="43">
        <v>150</v>
      </c>
      <c r="DS93" s="43">
        <v>0</v>
      </c>
      <c r="DT93" s="43">
        <v>150</v>
      </c>
      <c r="DU93" s="43">
        <v>0</v>
      </c>
      <c r="DV93" s="43"/>
      <c r="DW93" s="43">
        <v>50</v>
      </c>
      <c r="DX93" s="43">
        <v>0</v>
      </c>
      <c r="DY93" s="43">
        <v>100</v>
      </c>
      <c r="DZ93" s="43">
        <v>0</v>
      </c>
      <c r="EA93" s="44">
        <f t="shared" si="24"/>
        <v>500</v>
      </c>
      <c r="EB93" s="45" t="str">
        <f t="shared" si="15"/>
        <v>CORRECTO</v>
      </c>
      <c r="EC93" s="45"/>
    </row>
    <row r="94" spans="1:133" ht="19.5" customHeight="1" x14ac:dyDescent="0.25">
      <c r="A94" s="47">
        <v>87</v>
      </c>
      <c r="B94" s="23">
        <v>2026</v>
      </c>
      <c r="C94" s="34" t="s">
        <v>62</v>
      </c>
      <c r="D94" s="25" t="s">
        <v>463</v>
      </c>
      <c r="E94" s="25" t="s">
        <v>465</v>
      </c>
      <c r="F94" s="25" t="s">
        <v>649</v>
      </c>
      <c r="G94" s="28" t="s">
        <v>467</v>
      </c>
      <c r="H94" s="28" t="s">
        <v>419</v>
      </c>
      <c r="I94" s="29" t="s">
        <v>420</v>
      </c>
      <c r="J94" s="29" t="s">
        <v>421</v>
      </c>
      <c r="K94" s="30" t="s">
        <v>422</v>
      </c>
      <c r="L94" s="31">
        <v>1701</v>
      </c>
      <c r="M94" s="53" t="s">
        <v>63</v>
      </c>
      <c r="N94" s="54" t="s">
        <v>64</v>
      </c>
      <c r="O94" s="53" t="s">
        <v>65</v>
      </c>
      <c r="P94" s="53" t="s">
        <v>66</v>
      </c>
      <c r="Q94" s="53" t="s">
        <v>65</v>
      </c>
      <c r="R94" s="53" t="s">
        <v>66</v>
      </c>
      <c r="S94" s="53" t="s">
        <v>70</v>
      </c>
      <c r="T94" s="55" t="s">
        <v>71</v>
      </c>
      <c r="U94" s="32" t="s">
        <v>66</v>
      </c>
      <c r="V94" s="32">
        <v>99999999</v>
      </c>
      <c r="W94" s="30" t="s">
        <v>423</v>
      </c>
      <c r="X94" s="56" t="s">
        <v>67</v>
      </c>
      <c r="Y94" s="32" t="s">
        <v>424</v>
      </c>
      <c r="Z94" s="32" t="s">
        <v>424</v>
      </c>
      <c r="AA94" s="37" t="str">
        <f>+IFERROR(VLOOKUP(AB94,LISTAS!$C$2:$D$13,2,0)," ")</f>
        <v>BIENES Y SERVICIOS DE CONSUMO</v>
      </c>
      <c r="AB94" s="38" t="str">
        <f t="shared" si="16"/>
        <v>53</v>
      </c>
      <c r="AC94" s="47">
        <v>530303</v>
      </c>
      <c r="AD94" s="40" t="str">
        <f>+IFERROR(VLOOKUP(AC94,LISTAS!$A$2:$B$207,2,0)," ")</f>
        <v>Viaticos y Subsistencias en el Interior</v>
      </c>
      <c r="AE94" s="58" t="s">
        <v>429</v>
      </c>
      <c r="AF94" s="58"/>
      <c r="AG94" s="60"/>
      <c r="AH94" s="58"/>
      <c r="AI94" s="69"/>
      <c r="AJ94" s="58"/>
      <c r="AK94" s="58"/>
      <c r="AL94" s="58"/>
      <c r="AM94" s="58"/>
      <c r="AN94" s="89">
        <v>400</v>
      </c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140"/>
      <c r="DH94" s="151">
        <f t="shared" si="17"/>
        <v>400</v>
      </c>
      <c r="DI94" s="43">
        <f t="shared" si="18"/>
        <v>0</v>
      </c>
      <c r="DJ94" s="43">
        <f t="shared" si="19"/>
        <v>0</v>
      </c>
      <c r="DK94" s="145">
        <f t="shared" si="20"/>
        <v>0</v>
      </c>
      <c r="DL94" s="161">
        <f t="shared" si="21"/>
        <v>0</v>
      </c>
      <c r="DM94" s="147">
        <f t="shared" si="22"/>
        <v>400</v>
      </c>
      <c r="DN94" s="152">
        <f t="shared" si="23"/>
        <v>0</v>
      </c>
      <c r="DO94" s="147">
        <v>0</v>
      </c>
      <c r="DP94" s="43">
        <v>80</v>
      </c>
      <c r="DQ94" s="43">
        <v>0</v>
      </c>
      <c r="DR94" s="43">
        <v>160</v>
      </c>
      <c r="DS94" s="43">
        <v>0</v>
      </c>
      <c r="DT94" s="43">
        <v>160</v>
      </c>
      <c r="DU94" s="43">
        <v>0</v>
      </c>
      <c r="DV94" s="43">
        <v>0</v>
      </c>
      <c r="DW94" s="43">
        <v>0</v>
      </c>
      <c r="DX94" s="43">
        <v>0</v>
      </c>
      <c r="DY94" s="43">
        <v>0</v>
      </c>
      <c r="DZ94" s="43">
        <v>0</v>
      </c>
      <c r="EA94" s="57">
        <f>SUM(DO94:DZ94)</f>
        <v>400</v>
      </c>
      <c r="EB94" s="45" t="str">
        <f t="shared" si="15"/>
        <v>CORRECTO</v>
      </c>
      <c r="EC94" s="45"/>
    </row>
    <row r="95" spans="1:133" ht="19.5" customHeight="1" x14ac:dyDescent="0.25">
      <c r="A95" s="23">
        <v>88</v>
      </c>
      <c r="B95" s="23">
        <v>2026</v>
      </c>
      <c r="C95" s="34" t="s">
        <v>62</v>
      </c>
      <c r="D95" s="25" t="s">
        <v>463</v>
      </c>
      <c r="E95" s="25" t="s">
        <v>465</v>
      </c>
      <c r="F95" s="25" t="s">
        <v>650</v>
      </c>
      <c r="G95" s="28" t="s">
        <v>468</v>
      </c>
      <c r="H95" s="28" t="s">
        <v>419</v>
      </c>
      <c r="I95" s="29" t="s">
        <v>420</v>
      </c>
      <c r="J95" s="29" t="s">
        <v>421</v>
      </c>
      <c r="K95" s="30" t="s">
        <v>422</v>
      </c>
      <c r="L95" s="31">
        <v>1701</v>
      </c>
      <c r="M95" s="53" t="s">
        <v>63</v>
      </c>
      <c r="N95" s="54" t="s">
        <v>64</v>
      </c>
      <c r="O95" s="53" t="s">
        <v>65</v>
      </c>
      <c r="P95" s="53" t="s">
        <v>66</v>
      </c>
      <c r="Q95" s="53" t="s">
        <v>65</v>
      </c>
      <c r="R95" s="53" t="s">
        <v>66</v>
      </c>
      <c r="S95" s="53" t="s">
        <v>70</v>
      </c>
      <c r="T95" s="55" t="s">
        <v>71</v>
      </c>
      <c r="U95" s="32" t="s">
        <v>66</v>
      </c>
      <c r="V95" s="32">
        <v>99999999</v>
      </c>
      <c r="W95" s="30" t="s">
        <v>423</v>
      </c>
      <c r="X95" s="50" t="s">
        <v>67</v>
      </c>
      <c r="Y95" s="32" t="s">
        <v>424</v>
      </c>
      <c r="Z95" s="32" t="s">
        <v>424</v>
      </c>
      <c r="AA95" s="37" t="str">
        <f>+IFERROR(VLOOKUP(AB95,LISTAS!$C$2:$D$13,2,0)," ")</f>
        <v>OTROS GASTOS CORRIENTES</v>
      </c>
      <c r="AB95" s="38" t="str">
        <f t="shared" si="16"/>
        <v>57</v>
      </c>
      <c r="AC95" s="47">
        <v>570206</v>
      </c>
      <c r="AD95" s="40" t="str">
        <f>+IFERROR(VLOOKUP(AC95,LISTAS!$A$2:$B$207,2,0)," ")</f>
        <v>Costas Judiciales Tramites Notariales Legalizacion de Documentos y Arreglos Extrajudiciales</v>
      </c>
      <c r="AE95" s="58" t="s">
        <v>429</v>
      </c>
      <c r="AF95" s="58"/>
      <c r="AG95" s="60"/>
      <c r="AH95" s="58"/>
      <c r="AI95" s="69"/>
      <c r="AJ95" s="58"/>
      <c r="AK95" s="58"/>
      <c r="AL95" s="58"/>
      <c r="AM95" s="58"/>
      <c r="AN95" s="89">
        <v>500</v>
      </c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140"/>
      <c r="DH95" s="151">
        <f t="shared" si="17"/>
        <v>500</v>
      </c>
      <c r="DI95" s="43">
        <f t="shared" si="18"/>
        <v>0</v>
      </c>
      <c r="DJ95" s="43">
        <f t="shared" si="19"/>
        <v>0</v>
      </c>
      <c r="DK95" s="145">
        <f t="shared" si="20"/>
        <v>0</v>
      </c>
      <c r="DL95" s="161">
        <f t="shared" si="21"/>
        <v>0</v>
      </c>
      <c r="DM95" s="147">
        <f t="shared" si="22"/>
        <v>500</v>
      </c>
      <c r="DN95" s="152">
        <f t="shared" si="23"/>
        <v>0</v>
      </c>
      <c r="DO95" s="147">
        <v>0</v>
      </c>
      <c r="DP95" s="43">
        <v>50</v>
      </c>
      <c r="DQ95" s="43">
        <v>0</v>
      </c>
      <c r="DR95" s="43">
        <v>150</v>
      </c>
      <c r="DS95" s="43">
        <v>0</v>
      </c>
      <c r="DT95" s="43">
        <v>150</v>
      </c>
      <c r="DU95" s="43">
        <v>0</v>
      </c>
      <c r="DV95" s="43">
        <v>0</v>
      </c>
      <c r="DW95" s="43">
        <v>50</v>
      </c>
      <c r="DX95" s="43">
        <v>0</v>
      </c>
      <c r="DY95" s="43">
        <v>100</v>
      </c>
      <c r="DZ95" s="43">
        <v>0</v>
      </c>
      <c r="EA95" s="57">
        <f t="shared" ref="EA95:EA157" si="25">SUM(DO95:DZ95)</f>
        <v>500</v>
      </c>
      <c r="EB95" s="45" t="str">
        <f t="shared" si="15"/>
        <v>CORRECTO</v>
      </c>
      <c r="EC95" s="45"/>
    </row>
    <row r="96" spans="1:133" ht="19.5" customHeight="1" x14ac:dyDescent="0.25">
      <c r="A96" s="47">
        <v>89</v>
      </c>
      <c r="B96" s="23">
        <v>2026</v>
      </c>
      <c r="C96" s="34" t="s">
        <v>62</v>
      </c>
      <c r="D96" s="58" t="s">
        <v>66</v>
      </c>
      <c r="E96" s="58" t="s">
        <v>470</v>
      </c>
      <c r="F96" s="25" t="s">
        <v>659</v>
      </c>
      <c r="G96" s="28" t="s">
        <v>472</v>
      </c>
      <c r="H96" s="28" t="s">
        <v>425</v>
      </c>
      <c r="I96" s="28" t="s">
        <v>426</v>
      </c>
      <c r="J96" s="29" t="s">
        <v>428</v>
      </c>
      <c r="K96" s="30" t="s">
        <v>422</v>
      </c>
      <c r="L96" s="31">
        <v>1701</v>
      </c>
      <c r="M96" s="32" t="s">
        <v>80</v>
      </c>
      <c r="N96" s="33" t="s">
        <v>81</v>
      </c>
      <c r="O96" s="32" t="s">
        <v>65</v>
      </c>
      <c r="P96" s="32" t="s">
        <v>66</v>
      </c>
      <c r="Q96" s="32" t="s">
        <v>65</v>
      </c>
      <c r="R96" s="32" t="s">
        <v>66</v>
      </c>
      <c r="S96" s="32" t="s">
        <v>70</v>
      </c>
      <c r="T96" s="55" t="s">
        <v>83</v>
      </c>
      <c r="U96" s="32" t="s">
        <v>66</v>
      </c>
      <c r="V96" s="32">
        <v>99999999</v>
      </c>
      <c r="W96" s="30" t="s">
        <v>423</v>
      </c>
      <c r="X96" s="56" t="s">
        <v>67</v>
      </c>
      <c r="Y96" s="32" t="s">
        <v>424</v>
      </c>
      <c r="Z96" s="32" t="s">
        <v>424</v>
      </c>
      <c r="AA96" s="37" t="str">
        <f>+IFERROR(VLOOKUP(AB96,LISTAS!$C$2:$D$13,2,0)," ")</f>
        <v>BIENES Y SERVICIOS DE CONSUMO</v>
      </c>
      <c r="AB96" s="38" t="str">
        <f t="shared" si="16"/>
        <v>53</v>
      </c>
      <c r="AC96" s="47">
        <v>530303</v>
      </c>
      <c r="AD96" s="40" t="str">
        <f>+IFERROR(VLOOKUP(AC96,LISTAS!$A$2:$B$207,2,0)," ")</f>
        <v>Viaticos y Subsistencias en el Interior</v>
      </c>
      <c r="AE96" s="58" t="s">
        <v>429</v>
      </c>
      <c r="AF96" s="58"/>
      <c r="AG96" s="60"/>
      <c r="AH96" s="58"/>
      <c r="AI96" s="69"/>
      <c r="AJ96" s="58"/>
      <c r="AK96" s="58"/>
      <c r="AL96" s="58"/>
      <c r="AM96" s="58"/>
      <c r="AN96" s="43">
        <v>1040</v>
      </c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140"/>
      <c r="DH96" s="151">
        <f t="shared" si="17"/>
        <v>1040</v>
      </c>
      <c r="DI96" s="43">
        <f t="shared" si="18"/>
        <v>0</v>
      </c>
      <c r="DJ96" s="43">
        <f t="shared" si="19"/>
        <v>0</v>
      </c>
      <c r="DK96" s="145">
        <f t="shared" si="20"/>
        <v>0</v>
      </c>
      <c r="DL96" s="161">
        <f t="shared" si="21"/>
        <v>0</v>
      </c>
      <c r="DM96" s="147">
        <f t="shared" si="22"/>
        <v>1040</v>
      </c>
      <c r="DN96" s="152">
        <f t="shared" si="23"/>
        <v>0</v>
      </c>
      <c r="DO96" s="147">
        <v>0</v>
      </c>
      <c r="DP96" s="43">
        <v>250</v>
      </c>
      <c r="DQ96" s="43">
        <v>250</v>
      </c>
      <c r="DR96" s="43">
        <v>250</v>
      </c>
      <c r="DS96" s="43">
        <v>290</v>
      </c>
      <c r="DT96" s="43">
        <v>0</v>
      </c>
      <c r="DU96" s="43">
        <v>0</v>
      </c>
      <c r="DV96" s="43">
        <v>0</v>
      </c>
      <c r="DW96" s="43">
        <v>0</v>
      </c>
      <c r="DX96" s="43">
        <v>0</v>
      </c>
      <c r="DY96" s="43">
        <v>0</v>
      </c>
      <c r="DZ96" s="43">
        <v>0</v>
      </c>
      <c r="EA96" s="57">
        <f t="shared" si="25"/>
        <v>1040</v>
      </c>
      <c r="EB96" s="45" t="str">
        <f t="shared" si="15"/>
        <v>CORRECTO</v>
      </c>
      <c r="EC96" s="45"/>
    </row>
    <row r="97" spans="1:133" ht="19.5" customHeight="1" x14ac:dyDescent="0.25">
      <c r="A97" s="47">
        <v>90</v>
      </c>
      <c r="B97" s="23">
        <v>2026</v>
      </c>
      <c r="C97" s="34" t="s">
        <v>62</v>
      </c>
      <c r="D97" s="58" t="s">
        <v>66</v>
      </c>
      <c r="E97" s="58" t="s">
        <v>471</v>
      </c>
      <c r="F97" s="25" t="s">
        <v>660</v>
      </c>
      <c r="G97" s="28" t="s">
        <v>473</v>
      </c>
      <c r="H97" s="28" t="s">
        <v>419</v>
      </c>
      <c r="I97" s="29" t="s">
        <v>420</v>
      </c>
      <c r="J97" s="29" t="s">
        <v>421</v>
      </c>
      <c r="K97" s="30" t="s">
        <v>422</v>
      </c>
      <c r="L97" s="31">
        <v>1701</v>
      </c>
      <c r="M97" s="53" t="s">
        <v>63</v>
      </c>
      <c r="N97" s="54" t="s">
        <v>64</v>
      </c>
      <c r="O97" s="53" t="s">
        <v>65</v>
      </c>
      <c r="P97" s="53" t="s">
        <v>66</v>
      </c>
      <c r="Q97" s="53" t="s">
        <v>65</v>
      </c>
      <c r="R97" s="53" t="s">
        <v>66</v>
      </c>
      <c r="S97" s="53" t="s">
        <v>70</v>
      </c>
      <c r="T97" s="55" t="s">
        <v>71</v>
      </c>
      <c r="U97" s="32" t="s">
        <v>66</v>
      </c>
      <c r="V97" s="32">
        <v>99999999</v>
      </c>
      <c r="W97" s="30" t="s">
        <v>423</v>
      </c>
      <c r="X97" s="56" t="s">
        <v>67</v>
      </c>
      <c r="Y97" s="32" t="s">
        <v>424</v>
      </c>
      <c r="Z97" s="32" t="s">
        <v>424</v>
      </c>
      <c r="AA97" s="37" t="str">
        <f>+IFERROR(VLOOKUP(AB97,LISTAS!$C$2:$D$13,2,0)," ")</f>
        <v>BIENES Y SERVICIOS DE CONSUMO</v>
      </c>
      <c r="AB97" s="38" t="str">
        <f t="shared" si="16"/>
        <v>53</v>
      </c>
      <c r="AC97" s="58">
        <v>530303</v>
      </c>
      <c r="AD97" s="40" t="str">
        <f>+IFERROR(VLOOKUP(AC97,LISTAS!$A$2:$B$207,2,0)," ")</f>
        <v>Viaticos y Subsistencias en el Interior</v>
      </c>
      <c r="AE97" s="58" t="s">
        <v>429</v>
      </c>
      <c r="AF97" s="58"/>
      <c r="AG97" s="60"/>
      <c r="AH97" s="58"/>
      <c r="AI97" s="69"/>
      <c r="AJ97" s="58"/>
      <c r="AK97" s="58"/>
      <c r="AL97" s="58"/>
      <c r="AM97" s="58"/>
      <c r="AN97" s="89">
        <v>3000</v>
      </c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140"/>
      <c r="DH97" s="151">
        <f t="shared" si="17"/>
        <v>3000</v>
      </c>
      <c r="DI97" s="43">
        <f t="shared" si="18"/>
        <v>0</v>
      </c>
      <c r="DJ97" s="43">
        <f t="shared" si="19"/>
        <v>0</v>
      </c>
      <c r="DK97" s="145">
        <f t="shared" si="20"/>
        <v>0</v>
      </c>
      <c r="DL97" s="161">
        <f t="shared" si="21"/>
        <v>0</v>
      </c>
      <c r="DM97" s="147">
        <f t="shared" si="22"/>
        <v>3000</v>
      </c>
      <c r="DN97" s="152">
        <f t="shared" si="23"/>
        <v>0</v>
      </c>
      <c r="DO97" s="147">
        <v>0</v>
      </c>
      <c r="DP97" s="43">
        <v>500</v>
      </c>
      <c r="DQ97" s="43">
        <v>500</v>
      </c>
      <c r="DR97" s="43">
        <v>500</v>
      </c>
      <c r="DS97" s="43">
        <v>500</v>
      </c>
      <c r="DT97" s="43">
        <v>500</v>
      </c>
      <c r="DU97" s="43">
        <v>500</v>
      </c>
      <c r="DV97" s="43">
        <v>0</v>
      </c>
      <c r="DW97" s="43">
        <v>0</v>
      </c>
      <c r="DX97" s="43">
        <v>0</v>
      </c>
      <c r="DY97" s="43">
        <v>0</v>
      </c>
      <c r="DZ97" s="43">
        <v>0</v>
      </c>
      <c r="EA97" s="57">
        <f t="shared" si="25"/>
        <v>3000</v>
      </c>
      <c r="EB97" s="45" t="str">
        <f t="shared" si="15"/>
        <v>CORRECTO</v>
      </c>
      <c r="EC97" s="45"/>
    </row>
    <row r="98" spans="1:133" ht="19.5" customHeight="1" x14ac:dyDescent="0.25">
      <c r="A98" s="47">
        <v>91</v>
      </c>
      <c r="B98" s="23">
        <v>2026</v>
      </c>
      <c r="C98" s="34" t="s">
        <v>62</v>
      </c>
      <c r="D98" s="58" t="s">
        <v>66</v>
      </c>
      <c r="E98" s="58" t="s">
        <v>471</v>
      </c>
      <c r="F98" s="25" t="s">
        <v>661</v>
      </c>
      <c r="G98" s="28" t="s">
        <v>474</v>
      </c>
      <c r="H98" s="28" t="s">
        <v>419</v>
      </c>
      <c r="I98" s="29" t="s">
        <v>420</v>
      </c>
      <c r="J98" s="29" t="s">
        <v>421</v>
      </c>
      <c r="K98" s="30" t="s">
        <v>422</v>
      </c>
      <c r="L98" s="31">
        <v>1701</v>
      </c>
      <c r="M98" s="53" t="s">
        <v>63</v>
      </c>
      <c r="N98" s="54" t="s">
        <v>64</v>
      </c>
      <c r="O98" s="53" t="s">
        <v>65</v>
      </c>
      <c r="P98" s="53" t="s">
        <v>66</v>
      </c>
      <c r="Q98" s="53" t="s">
        <v>65</v>
      </c>
      <c r="R98" s="53" t="s">
        <v>66</v>
      </c>
      <c r="S98" s="53" t="s">
        <v>70</v>
      </c>
      <c r="T98" s="55" t="s">
        <v>71</v>
      </c>
      <c r="U98" s="32" t="s">
        <v>66</v>
      </c>
      <c r="V98" s="32">
        <v>99999999</v>
      </c>
      <c r="W98" s="30" t="s">
        <v>423</v>
      </c>
      <c r="X98" s="56" t="s">
        <v>67</v>
      </c>
      <c r="Y98" s="32" t="s">
        <v>424</v>
      </c>
      <c r="Z98" s="32" t="s">
        <v>424</v>
      </c>
      <c r="AA98" s="37" t="str">
        <f>+IFERROR(VLOOKUP(AB98,LISTAS!$C$2:$D$13,2,0)," ")</f>
        <v>BIENES Y SERVICIOS DE CONSUMO</v>
      </c>
      <c r="AB98" s="38" t="str">
        <f t="shared" si="16"/>
        <v>53</v>
      </c>
      <c r="AC98" s="58">
        <v>530207</v>
      </c>
      <c r="AD98" s="40" t="str">
        <f>+IFERROR(VLOOKUP(AC98,LISTAS!$A$2:$B$207,2,0)," ")</f>
        <v>Difusion Informacion y Publicidad</v>
      </c>
      <c r="AE98" s="40" t="s">
        <v>430</v>
      </c>
      <c r="AF98" s="25" t="s">
        <v>429</v>
      </c>
      <c r="AG98" s="90">
        <v>1</v>
      </c>
      <c r="AH98" s="25" t="s">
        <v>475</v>
      </c>
      <c r="AI98" s="42">
        <v>6000</v>
      </c>
      <c r="AJ98" s="25" t="s">
        <v>439</v>
      </c>
      <c r="AK98" s="25" t="s">
        <v>445</v>
      </c>
      <c r="AL98" s="25" t="s">
        <v>444</v>
      </c>
      <c r="AM98" s="25" t="s">
        <v>476</v>
      </c>
      <c r="AN98" s="89">
        <v>6000</v>
      </c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140"/>
      <c r="DH98" s="151">
        <f t="shared" si="17"/>
        <v>6000</v>
      </c>
      <c r="DI98" s="43">
        <f t="shared" si="18"/>
        <v>0</v>
      </c>
      <c r="DJ98" s="43">
        <f t="shared" si="19"/>
        <v>0</v>
      </c>
      <c r="DK98" s="145">
        <f t="shared" si="20"/>
        <v>0</v>
      </c>
      <c r="DL98" s="161">
        <f t="shared" si="21"/>
        <v>0</v>
      </c>
      <c r="DM98" s="147">
        <f t="shared" si="22"/>
        <v>6000</v>
      </c>
      <c r="DN98" s="152">
        <f t="shared" si="23"/>
        <v>0</v>
      </c>
      <c r="DO98" s="147">
        <v>0</v>
      </c>
      <c r="DP98" s="43">
        <v>0</v>
      </c>
      <c r="DQ98" s="43">
        <v>6000</v>
      </c>
      <c r="DR98" s="43">
        <v>0</v>
      </c>
      <c r="DS98" s="43">
        <v>0</v>
      </c>
      <c r="DT98" s="43">
        <v>0</v>
      </c>
      <c r="DU98" s="43">
        <v>0</v>
      </c>
      <c r="DV98" s="43">
        <v>0</v>
      </c>
      <c r="DW98" s="43">
        <v>0</v>
      </c>
      <c r="DX98" s="43">
        <v>0</v>
      </c>
      <c r="DY98" s="43">
        <v>0</v>
      </c>
      <c r="DZ98" s="43">
        <v>0</v>
      </c>
      <c r="EA98" s="57">
        <f t="shared" si="25"/>
        <v>6000</v>
      </c>
      <c r="EB98" s="45" t="str">
        <f t="shared" si="15"/>
        <v>CORRECTO</v>
      </c>
      <c r="EC98" s="45"/>
    </row>
    <row r="99" spans="1:133" ht="19.5" customHeight="1" x14ac:dyDescent="0.25">
      <c r="A99" s="23">
        <v>92</v>
      </c>
      <c r="B99" s="23">
        <v>2026</v>
      </c>
      <c r="C99" s="34" t="s">
        <v>62</v>
      </c>
      <c r="D99" s="92" t="s">
        <v>477</v>
      </c>
      <c r="E99" s="40" t="s">
        <v>478</v>
      </c>
      <c r="F99" s="26" t="s">
        <v>662</v>
      </c>
      <c r="G99" s="83" t="s">
        <v>480</v>
      </c>
      <c r="H99" s="28" t="s">
        <v>425</v>
      </c>
      <c r="I99" s="28" t="s">
        <v>426</v>
      </c>
      <c r="J99" s="29" t="s">
        <v>428</v>
      </c>
      <c r="K99" s="30" t="s">
        <v>422</v>
      </c>
      <c r="L99" s="31">
        <v>1701</v>
      </c>
      <c r="M99" s="53" t="s">
        <v>80</v>
      </c>
      <c r="N99" s="54" t="s">
        <v>81</v>
      </c>
      <c r="O99" s="53" t="s">
        <v>65</v>
      </c>
      <c r="P99" s="53" t="s">
        <v>66</v>
      </c>
      <c r="Q99" s="53" t="s">
        <v>65</v>
      </c>
      <c r="R99" s="53" t="s">
        <v>66</v>
      </c>
      <c r="S99" s="53" t="s">
        <v>70</v>
      </c>
      <c r="T99" s="55" t="s">
        <v>83</v>
      </c>
      <c r="U99" s="32" t="s">
        <v>66</v>
      </c>
      <c r="V99" s="32">
        <v>99999999</v>
      </c>
      <c r="W99" s="30" t="s">
        <v>423</v>
      </c>
      <c r="X99" s="56" t="s">
        <v>67</v>
      </c>
      <c r="Y99" s="32" t="s">
        <v>424</v>
      </c>
      <c r="Z99" s="32" t="s">
        <v>424</v>
      </c>
      <c r="AA99" s="37" t="str">
        <f>+IFERROR(VLOOKUP(AB99,LISTAS!$C$2:$D$13,2,0)," ")</f>
        <v>BIENES Y SERVICIOS DE CONSUMO</v>
      </c>
      <c r="AB99" s="38" t="str">
        <f t="shared" si="16"/>
        <v>53</v>
      </c>
      <c r="AC99" s="58">
        <v>530225</v>
      </c>
      <c r="AD99" s="40" t="str">
        <f>+IFERROR(VLOOKUP(AC99,LISTAS!$A$2:$B$207,2,0)," ")</f>
        <v>Servicio de Incineración de Documentos Públicos, Sustancias Estupefacientes y Psicotrópicas, Bienes Defectuosos
y/o Caducados, Productos Agropecuarios Decomisados, Desechos de Laboratorio y Otros</v>
      </c>
      <c r="AE99" s="40" t="s">
        <v>430</v>
      </c>
      <c r="AF99" s="40" t="s">
        <v>429</v>
      </c>
      <c r="AG99" s="93">
        <v>302000</v>
      </c>
      <c r="AH99" s="40" t="s">
        <v>487</v>
      </c>
      <c r="AI99" s="42">
        <v>1.65</v>
      </c>
      <c r="AJ99" s="94" t="s">
        <v>439</v>
      </c>
      <c r="AK99" s="40" t="s">
        <v>47</v>
      </c>
      <c r="AL99" s="25" t="s">
        <v>444</v>
      </c>
      <c r="AM99" s="25" t="s">
        <v>488</v>
      </c>
      <c r="AN99" s="43">
        <v>407700</v>
      </c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140"/>
      <c r="DH99" s="151">
        <f t="shared" si="17"/>
        <v>407700</v>
      </c>
      <c r="DI99" s="43">
        <f t="shared" si="18"/>
        <v>0</v>
      </c>
      <c r="DJ99" s="43">
        <f t="shared" si="19"/>
        <v>0</v>
      </c>
      <c r="DK99" s="145">
        <f t="shared" si="20"/>
        <v>0</v>
      </c>
      <c r="DL99" s="161">
        <f t="shared" si="21"/>
        <v>0</v>
      </c>
      <c r="DM99" s="147">
        <f t="shared" si="22"/>
        <v>407700</v>
      </c>
      <c r="DN99" s="152">
        <f t="shared" si="23"/>
        <v>0</v>
      </c>
      <c r="DO99" s="147">
        <v>0</v>
      </c>
      <c r="DP99" s="43">
        <v>0</v>
      </c>
      <c r="DQ99" s="43">
        <v>45300</v>
      </c>
      <c r="DR99" s="43">
        <v>45300</v>
      </c>
      <c r="DS99" s="43">
        <v>45300</v>
      </c>
      <c r="DT99" s="43">
        <v>45300</v>
      </c>
      <c r="DU99" s="43">
        <v>45300</v>
      </c>
      <c r="DV99" s="43">
        <v>45300</v>
      </c>
      <c r="DW99" s="43">
        <v>45300</v>
      </c>
      <c r="DX99" s="43">
        <v>45300</v>
      </c>
      <c r="DY99" s="43">
        <v>45300</v>
      </c>
      <c r="DZ99" s="43">
        <v>0</v>
      </c>
      <c r="EA99" s="57">
        <f t="shared" si="25"/>
        <v>407700</v>
      </c>
      <c r="EB99" s="45" t="str">
        <f t="shared" si="15"/>
        <v>CORRECTO</v>
      </c>
      <c r="EC99" s="45"/>
    </row>
    <row r="100" spans="1:133" ht="19.5" customHeight="1" x14ac:dyDescent="0.25">
      <c r="A100" s="47">
        <v>93</v>
      </c>
      <c r="B100" s="23">
        <v>2026</v>
      </c>
      <c r="C100" s="34" t="s">
        <v>62</v>
      </c>
      <c r="D100" s="92" t="s">
        <v>477</v>
      </c>
      <c r="E100" s="40" t="s">
        <v>478</v>
      </c>
      <c r="F100" s="26" t="s">
        <v>663</v>
      </c>
      <c r="G100" s="28" t="s">
        <v>481</v>
      </c>
      <c r="H100" s="28" t="s">
        <v>425</v>
      </c>
      <c r="I100" s="28" t="s">
        <v>426</v>
      </c>
      <c r="J100" s="29" t="s">
        <v>428</v>
      </c>
      <c r="K100" s="30" t="s">
        <v>422</v>
      </c>
      <c r="L100" s="31">
        <v>1701</v>
      </c>
      <c r="M100" s="53" t="s">
        <v>80</v>
      </c>
      <c r="N100" s="54" t="s">
        <v>81</v>
      </c>
      <c r="O100" s="53" t="s">
        <v>65</v>
      </c>
      <c r="P100" s="53" t="s">
        <v>66</v>
      </c>
      <c r="Q100" s="53" t="s">
        <v>65</v>
      </c>
      <c r="R100" s="53" t="s">
        <v>66</v>
      </c>
      <c r="S100" s="53" t="s">
        <v>70</v>
      </c>
      <c r="T100" s="55" t="s">
        <v>83</v>
      </c>
      <c r="U100" s="32" t="s">
        <v>66</v>
      </c>
      <c r="V100" s="32">
        <v>99999999</v>
      </c>
      <c r="W100" s="30" t="s">
        <v>423</v>
      </c>
      <c r="X100" s="56" t="s">
        <v>67</v>
      </c>
      <c r="Y100" s="32" t="s">
        <v>424</v>
      </c>
      <c r="Z100" s="32" t="s">
        <v>424</v>
      </c>
      <c r="AA100" s="37" t="str">
        <f>+IFERROR(VLOOKUP(AB100,LISTAS!$C$2:$D$13,2,0)," ")</f>
        <v>BIENES Y SERVICIOS DE CONSUMO</v>
      </c>
      <c r="AB100" s="38" t="str">
        <f t="shared" si="16"/>
        <v>53</v>
      </c>
      <c r="AC100" s="58">
        <v>530202</v>
      </c>
      <c r="AD100" s="40" t="str">
        <f>+IFERROR(VLOOKUP(AC100,LISTAS!$A$2:$B$207,2,0)," ")</f>
        <v>Fletes y Maniobras</v>
      </c>
      <c r="AE100" s="40" t="s">
        <v>430</v>
      </c>
      <c r="AF100" s="40" t="s">
        <v>429</v>
      </c>
      <c r="AG100" s="93">
        <v>1</v>
      </c>
      <c r="AH100" s="40" t="s">
        <v>489</v>
      </c>
      <c r="AI100" s="42">
        <v>50000</v>
      </c>
      <c r="AJ100" s="95" t="s">
        <v>439</v>
      </c>
      <c r="AK100" s="25" t="s">
        <v>49</v>
      </c>
      <c r="AL100" s="25" t="s">
        <v>444</v>
      </c>
      <c r="AM100" s="25" t="s">
        <v>488</v>
      </c>
      <c r="AN100" s="43">
        <v>43750</v>
      </c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140"/>
      <c r="DH100" s="151">
        <f t="shared" si="17"/>
        <v>43750</v>
      </c>
      <c r="DI100" s="43">
        <f t="shared" si="18"/>
        <v>0</v>
      </c>
      <c r="DJ100" s="43">
        <f t="shared" si="19"/>
        <v>0</v>
      </c>
      <c r="DK100" s="145">
        <f t="shared" si="20"/>
        <v>0</v>
      </c>
      <c r="DL100" s="161">
        <f t="shared" si="21"/>
        <v>0</v>
      </c>
      <c r="DM100" s="147">
        <f t="shared" si="22"/>
        <v>43750</v>
      </c>
      <c r="DN100" s="152">
        <f t="shared" si="23"/>
        <v>0</v>
      </c>
      <c r="DO100" s="147">
        <v>0</v>
      </c>
      <c r="DP100" s="43">
        <v>0</v>
      </c>
      <c r="DQ100" s="43">
        <v>0</v>
      </c>
      <c r="DR100" s="43">
        <v>0</v>
      </c>
      <c r="DS100" s="43">
        <f>50000/8</f>
        <v>6250</v>
      </c>
      <c r="DT100" s="43">
        <v>6250</v>
      </c>
      <c r="DU100" s="43">
        <v>6250</v>
      </c>
      <c r="DV100" s="43">
        <v>6250</v>
      </c>
      <c r="DW100" s="43">
        <v>6250</v>
      </c>
      <c r="DX100" s="43">
        <v>6250</v>
      </c>
      <c r="DY100" s="43">
        <v>6250</v>
      </c>
      <c r="DZ100" s="43">
        <v>0</v>
      </c>
      <c r="EA100" s="57">
        <f t="shared" si="25"/>
        <v>43750</v>
      </c>
      <c r="EB100" s="45" t="str">
        <f t="shared" si="15"/>
        <v>CORRECTO</v>
      </c>
      <c r="EC100" s="45"/>
    </row>
    <row r="101" spans="1:133" ht="19.5" customHeight="1" x14ac:dyDescent="0.25">
      <c r="A101" s="47">
        <v>94</v>
      </c>
      <c r="B101" s="23">
        <v>2026</v>
      </c>
      <c r="C101" s="34" t="s">
        <v>62</v>
      </c>
      <c r="D101" s="92" t="s">
        <v>477</v>
      </c>
      <c r="E101" s="40" t="s">
        <v>478</v>
      </c>
      <c r="F101" s="26" t="s">
        <v>664</v>
      </c>
      <c r="G101" s="28" t="s">
        <v>482</v>
      </c>
      <c r="H101" s="28" t="s">
        <v>425</v>
      </c>
      <c r="I101" s="28" t="s">
        <v>426</v>
      </c>
      <c r="J101" s="29" t="s">
        <v>428</v>
      </c>
      <c r="K101" s="30" t="s">
        <v>422</v>
      </c>
      <c r="L101" s="31">
        <v>1701</v>
      </c>
      <c r="M101" s="53" t="s">
        <v>80</v>
      </c>
      <c r="N101" s="54" t="s">
        <v>81</v>
      </c>
      <c r="O101" s="53" t="s">
        <v>65</v>
      </c>
      <c r="P101" s="53" t="s">
        <v>66</v>
      </c>
      <c r="Q101" s="53" t="s">
        <v>65</v>
      </c>
      <c r="R101" s="53" t="s">
        <v>66</v>
      </c>
      <c r="S101" s="53" t="s">
        <v>70</v>
      </c>
      <c r="T101" s="55" t="s">
        <v>83</v>
      </c>
      <c r="U101" s="32" t="s">
        <v>66</v>
      </c>
      <c r="V101" s="32">
        <v>99999999</v>
      </c>
      <c r="W101" s="30" t="s">
        <v>423</v>
      </c>
      <c r="X101" s="56" t="s">
        <v>67</v>
      </c>
      <c r="Y101" s="32" t="s">
        <v>424</v>
      </c>
      <c r="Z101" s="32" t="s">
        <v>424</v>
      </c>
      <c r="AA101" s="37" t="str">
        <f>+IFERROR(VLOOKUP(AB101,LISTAS!$C$2:$D$13,2,0)," ")</f>
        <v>BIENES Y SERVICIOS DE CONSUMO</v>
      </c>
      <c r="AB101" s="38" t="str">
        <f t="shared" si="16"/>
        <v>53</v>
      </c>
      <c r="AC101" s="58">
        <v>530303</v>
      </c>
      <c r="AD101" s="40" t="str">
        <f>+IFERROR(VLOOKUP(AC101,LISTAS!$A$2:$B$207,2,0)," ")</f>
        <v>Viaticos y Subsistencias en el Interior</v>
      </c>
      <c r="AE101" s="58" t="s">
        <v>429</v>
      </c>
      <c r="AF101" s="58"/>
      <c r="AG101" s="60"/>
      <c r="AH101" s="58"/>
      <c r="AI101" s="69"/>
      <c r="AJ101" s="58"/>
      <c r="AK101" s="58"/>
      <c r="AL101" s="58"/>
      <c r="AM101" s="58"/>
      <c r="AN101" s="43">
        <v>8000</v>
      </c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140"/>
      <c r="DH101" s="151">
        <f t="shared" si="17"/>
        <v>8000</v>
      </c>
      <c r="DI101" s="43">
        <f t="shared" si="18"/>
        <v>0</v>
      </c>
      <c r="DJ101" s="43">
        <f t="shared" si="19"/>
        <v>0</v>
      </c>
      <c r="DK101" s="145">
        <f t="shared" si="20"/>
        <v>0</v>
      </c>
      <c r="DL101" s="161">
        <f t="shared" si="21"/>
        <v>0</v>
      </c>
      <c r="DM101" s="147">
        <f t="shared" si="22"/>
        <v>8000</v>
      </c>
      <c r="DN101" s="152">
        <f t="shared" si="23"/>
        <v>0</v>
      </c>
      <c r="DO101" s="147">
        <v>0</v>
      </c>
      <c r="DP101" s="43">
        <f>1333.33+1333.33</f>
        <v>2666.66</v>
      </c>
      <c r="DQ101" s="43">
        <v>1333.3333333333333</v>
      </c>
      <c r="DR101" s="43">
        <v>1333.3333333333333</v>
      </c>
      <c r="DS101" s="43">
        <v>1333.3333333333333</v>
      </c>
      <c r="DT101" s="43">
        <v>1333.34</v>
      </c>
      <c r="DU101" s="43">
        <v>0</v>
      </c>
      <c r="DV101" s="43">
        <v>0</v>
      </c>
      <c r="DW101" s="43">
        <v>0</v>
      </c>
      <c r="DX101" s="43">
        <v>0</v>
      </c>
      <c r="DY101" s="43">
        <v>0</v>
      </c>
      <c r="DZ101" s="43">
        <v>0</v>
      </c>
      <c r="EA101" s="57">
        <f t="shared" si="25"/>
        <v>7999.9999999999991</v>
      </c>
      <c r="EB101" s="45" t="str">
        <f t="shared" si="15"/>
        <v>CORRECTO</v>
      </c>
      <c r="EC101" s="45"/>
    </row>
    <row r="102" spans="1:133" ht="19.5" customHeight="1" x14ac:dyDescent="0.25">
      <c r="A102" s="23">
        <v>95</v>
      </c>
      <c r="B102" s="23">
        <v>2026</v>
      </c>
      <c r="C102" s="34" t="s">
        <v>62</v>
      </c>
      <c r="D102" s="92" t="s">
        <v>477</v>
      </c>
      <c r="E102" s="40" t="s">
        <v>478</v>
      </c>
      <c r="F102" s="26" t="s">
        <v>665</v>
      </c>
      <c r="G102" s="83" t="s">
        <v>483</v>
      </c>
      <c r="H102" s="28" t="s">
        <v>425</v>
      </c>
      <c r="I102" s="28" t="s">
        <v>426</v>
      </c>
      <c r="J102" s="29" t="s">
        <v>428</v>
      </c>
      <c r="K102" s="30" t="s">
        <v>422</v>
      </c>
      <c r="L102" s="31">
        <v>1701</v>
      </c>
      <c r="M102" s="53" t="s">
        <v>80</v>
      </c>
      <c r="N102" s="54" t="s">
        <v>81</v>
      </c>
      <c r="O102" s="53" t="s">
        <v>65</v>
      </c>
      <c r="P102" s="53" t="s">
        <v>66</v>
      </c>
      <c r="Q102" s="53" t="s">
        <v>65</v>
      </c>
      <c r="R102" s="53" t="s">
        <v>66</v>
      </c>
      <c r="S102" s="53" t="s">
        <v>70</v>
      </c>
      <c r="T102" s="55" t="s">
        <v>83</v>
      </c>
      <c r="U102" s="32" t="s">
        <v>66</v>
      </c>
      <c r="V102" s="32">
        <v>99999999</v>
      </c>
      <c r="W102" s="30" t="s">
        <v>423</v>
      </c>
      <c r="X102" s="56" t="s">
        <v>67</v>
      </c>
      <c r="Y102" s="32" t="s">
        <v>424</v>
      </c>
      <c r="Z102" s="32" t="s">
        <v>424</v>
      </c>
      <c r="AA102" s="37" t="str">
        <f>+IFERROR(VLOOKUP(AB102,LISTAS!$C$2:$D$13,2,0)," ")</f>
        <v>BIENES Y SERVICIOS DE CONSUMO</v>
      </c>
      <c r="AB102" s="38" t="str">
        <f t="shared" si="16"/>
        <v>53</v>
      </c>
      <c r="AC102" s="58">
        <v>530225</v>
      </c>
      <c r="AD102" s="40" t="str">
        <f>+IFERROR(VLOOKUP(AC102,LISTAS!$A$2:$B$207,2,0)," ")</f>
        <v>Servicio de Incineración de Documentos Públicos, Sustancias Estupefacientes y Psicotrópicas, Bienes Defectuosos
y/o Caducados, Productos Agropecuarios Decomisados, Desechos de Laboratorio y Otros</v>
      </c>
      <c r="AE102" s="58" t="s">
        <v>429</v>
      </c>
      <c r="AF102" s="58"/>
      <c r="AG102" s="60"/>
      <c r="AH102" s="58"/>
      <c r="AI102" s="69"/>
      <c r="AJ102" s="58"/>
      <c r="AK102" s="58"/>
      <c r="AL102" s="58"/>
      <c r="AM102" s="58"/>
      <c r="AN102" s="43">
        <v>35000</v>
      </c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140"/>
      <c r="DH102" s="151">
        <f t="shared" si="17"/>
        <v>35000</v>
      </c>
      <c r="DI102" s="43">
        <f t="shared" si="18"/>
        <v>0</v>
      </c>
      <c r="DJ102" s="43">
        <f t="shared" si="19"/>
        <v>0</v>
      </c>
      <c r="DK102" s="145">
        <f t="shared" si="20"/>
        <v>0</v>
      </c>
      <c r="DL102" s="161">
        <f t="shared" si="21"/>
        <v>0</v>
      </c>
      <c r="DM102" s="147">
        <f t="shared" si="22"/>
        <v>35000</v>
      </c>
      <c r="DN102" s="152">
        <f t="shared" si="23"/>
        <v>0</v>
      </c>
      <c r="DO102" s="147">
        <v>0</v>
      </c>
      <c r="DP102" s="43">
        <v>35000</v>
      </c>
      <c r="DQ102" s="43">
        <v>0</v>
      </c>
      <c r="DR102" s="43">
        <v>0</v>
      </c>
      <c r="DS102" s="43">
        <v>0</v>
      </c>
      <c r="DT102" s="43">
        <v>0</v>
      </c>
      <c r="DU102" s="43">
        <v>0</v>
      </c>
      <c r="DV102" s="43">
        <v>0</v>
      </c>
      <c r="DW102" s="43">
        <v>0</v>
      </c>
      <c r="DX102" s="43">
        <v>0</v>
      </c>
      <c r="DY102" s="43">
        <v>0</v>
      </c>
      <c r="DZ102" s="43">
        <v>0</v>
      </c>
      <c r="EA102" s="57">
        <f t="shared" si="25"/>
        <v>35000</v>
      </c>
      <c r="EB102" s="45" t="str">
        <f t="shared" si="15"/>
        <v>CORRECTO</v>
      </c>
      <c r="EC102" s="45"/>
    </row>
    <row r="103" spans="1:133" ht="19.5" customHeight="1" x14ac:dyDescent="0.25">
      <c r="A103" s="47">
        <v>96</v>
      </c>
      <c r="B103" s="23">
        <v>2026</v>
      </c>
      <c r="C103" s="34" t="s">
        <v>62</v>
      </c>
      <c r="D103" s="92" t="s">
        <v>477</v>
      </c>
      <c r="E103" s="40" t="s">
        <v>478</v>
      </c>
      <c r="F103" s="26" t="s">
        <v>666</v>
      </c>
      <c r="G103" s="83" t="s">
        <v>484</v>
      </c>
      <c r="H103" s="28" t="s">
        <v>425</v>
      </c>
      <c r="I103" s="28" t="s">
        <v>426</v>
      </c>
      <c r="J103" s="29" t="s">
        <v>428</v>
      </c>
      <c r="K103" s="30" t="s">
        <v>422</v>
      </c>
      <c r="L103" s="31">
        <v>1701</v>
      </c>
      <c r="M103" s="53" t="s">
        <v>80</v>
      </c>
      <c r="N103" s="54" t="s">
        <v>81</v>
      </c>
      <c r="O103" s="53" t="s">
        <v>65</v>
      </c>
      <c r="P103" s="53" t="s">
        <v>66</v>
      </c>
      <c r="Q103" s="53" t="s">
        <v>65</v>
      </c>
      <c r="R103" s="53" t="s">
        <v>66</v>
      </c>
      <c r="S103" s="53" t="s">
        <v>70</v>
      </c>
      <c r="T103" s="55" t="s">
        <v>83</v>
      </c>
      <c r="U103" s="32" t="s">
        <v>66</v>
      </c>
      <c r="V103" s="32">
        <v>99999999</v>
      </c>
      <c r="W103" s="30" t="s">
        <v>423</v>
      </c>
      <c r="X103" s="56" t="s">
        <v>67</v>
      </c>
      <c r="Y103" s="32" t="s">
        <v>424</v>
      </c>
      <c r="Z103" s="32" t="s">
        <v>424</v>
      </c>
      <c r="AA103" s="37" t="str">
        <f>+IFERROR(VLOOKUP(AB103,LISTAS!$C$2:$D$13,2,0)," ")</f>
        <v>BIENES Y SERVICIOS DE CONSUMO</v>
      </c>
      <c r="AB103" s="38" t="str">
        <f t="shared" si="16"/>
        <v>53</v>
      </c>
      <c r="AC103" s="58">
        <v>530202</v>
      </c>
      <c r="AD103" s="40" t="str">
        <f>+IFERROR(VLOOKUP(AC103,LISTAS!$A$2:$B$207,2,0)," ")</f>
        <v>Fletes y Maniobras</v>
      </c>
      <c r="AE103" s="58" t="s">
        <v>429</v>
      </c>
      <c r="AF103" s="58"/>
      <c r="AG103" s="60"/>
      <c r="AH103" s="58"/>
      <c r="AI103" s="69"/>
      <c r="AJ103" s="58"/>
      <c r="AK103" s="58"/>
      <c r="AL103" s="58"/>
      <c r="AM103" s="58"/>
      <c r="AN103" s="43">
        <v>10000</v>
      </c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140"/>
      <c r="DH103" s="151">
        <f t="shared" si="17"/>
        <v>10000</v>
      </c>
      <c r="DI103" s="43">
        <f t="shared" si="18"/>
        <v>0</v>
      </c>
      <c r="DJ103" s="43">
        <f t="shared" si="19"/>
        <v>0</v>
      </c>
      <c r="DK103" s="145">
        <f t="shared" si="20"/>
        <v>0</v>
      </c>
      <c r="DL103" s="161">
        <f t="shared" si="21"/>
        <v>0</v>
      </c>
      <c r="DM103" s="147">
        <f t="shared" si="22"/>
        <v>10000</v>
      </c>
      <c r="DN103" s="152">
        <f t="shared" si="23"/>
        <v>0</v>
      </c>
      <c r="DO103" s="147">
        <v>0</v>
      </c>
      <c r="DP103" s="43">
        <v>10000</v>
      </c>
      <c r="DQ103" s="43">
        <v>0</v>
      </c>
      <c r="DR103" s="43">
        <v>0</v>
      </c>
      <c r="DS103" s="43">
        <v>0</v>
      </c>
      <c r="DT103" s="43">
        <v>0</v>
      </c>
      <c r="DU103" s="43">
        <v>0</v>
      </c>
      <c r="DV103" s="43">
        <v>0</v>
      </c>
      <c r="DW103" s="43">
        <v>0</v>
      </c>
      <c r="DX103" s="43">
        <v>0</v>
      </c>
      <c r="DY103" s="43">
        <v>0</v>
      </c>
      <c r="DZ103" s="43">
        <v>0</v>
      </c>
      <c r="EA103" s="57">
        <f t="shared" si="25"/>
        <v>10000</v>
      </c>
      <c r="EB103" s="45" t="str">
        <f t="shared" si="15"/>
        <v>CORRECTO</v>
      </c>
      <c r="EC103" s="45"/>
    </row>
    <row r="104" spans="1:133" ht="19.5" customHeight="1" x14ac:dyDescent="0.25">
      <c r="A104" s="47">
        <v>97</v>
      </c>
      <c r="B104" s="23">
        <v>2026</v>
      </c>
      <c r="C104" s="34" t="s">
        <v>62</v>
      </c>
      <c r="D104" s="92" t="s">
        <v>477</v>
      </c>
      <c r="E104" s="92" t="s">
        <v>479</v>
      </c>
      <c r="F104" s="26" t="s">
        <v>667</v>
      </c>
      <c r="G104" s="96" t="s">
        <v>485</v>
      </c>
      <c r="H104" s="28" t="s">
        <v>425</v>
      </c>
      <c r="I104" s="28" t="s">
        <v>426</v>
      </c>
      <c r="J104" s="29" t="s">
        <v>428</v>
      </c>
      <c r="K104" s="30" t="s">
        <v>422</v>
      </c>
      <c r="L104" s="31">
        <v>1701</v>
      </c>
      <c r="M104" s="53" t="s">
        <v>80</v>
      </c>
      <c r="N104" s="54" t="s">
        <v>81</v>
      </c>
      <c r="O104" s="53" t="s">
        <v>65</v>
      </c>
      <c r="P104" s="53" t="s">
        <v>66</v>
      </c>
      <c r="Q104" s="53" t="s">
        <v>65</v>
      </c>
      <c r="R104" s="53" t="s">
        <v>66</v>
      </c>
      <c r="S104" s="53" t="s">
        <v>70</v>
      </c>
      <c r="T104" s="55" t="s">
        <v>83</v>
      </c>
      <c r="U104" s="32" t="s">
        <v>66</v>
      </c>
      <c r="V104" s="32">
        <v>99999999</v>
      </c>
      <c r="W104" s="30" t="s">
        <v>423</v>
      </c>
      <c r="X104" s="56" t="s">
        <v>67</v>
      </c>
      <c r="Y104" s="32" t="s">
        <v>424</v>
      </c>
      <c r="Z104" s="32" t="s">
        <v>424</v>
      </c>
      <c r="AA104" s="37" t="str">
        <f>+IFERROR(VLOOKUP(AB104,LISTAS!$C$2:$D$13,2,0)," ")</f>
        <v>BIENES Y SERVICIOS DE CONSUMO</v>
      </c>
      <c r="AB104" s="38" t="str">
        <f t="shared" si="16"/>
        <v>53</v>
      </c>
      <c r="AC104" s="58">
        <v>530303</v>
      </c>
      <c r="AD104" s="40" t="str">
        <f>+IFERROR(VLOOKUP(AC104,LISTAS!$A$2:$B$207,2,0)," ")</f>
        <v>Viaticos y Subsistencias en el Interior</v>
      </c>
      <c r="AE104" s="58" t="s">
        <v>429</v>
      </c>
      <c r="AF104" s="58"/>
      <c r="AG104" s="60"/>
      <c r="AH104" s="58"/>
      <c r="AI104" s="69"/>
      <c r="AJ104" s="58"/>
      <c r="AK104" s="58"/>
      <c r="AL104" s="58"/>
      <c r="AM104" s="58"/>
      <c r="AN104" s="43">
        <v>6190</v>
      </c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140"/>
      <c r="DH104" s="151">
        <f t="shared" si="17"/>
        <v>6190</v>
      </c>
      <c r="DI104" s="43">
        <f t="shared" si="18"/>
        <v>0</v>
      </c>
      <c r="DJ104" s="43">
        <f t="shared" si="19"/>
        <v>0</v>
      </c>
      <c r="DK104" s="145">
        <f t="shared" si="20"/>
        <v>0</v>
      </c>
      <c r="DL104" s="161">
        <f t="shared" si="21"/>
        <v>0</v>
      </c>
      <c r="DM104" s="147">
        <f t="shared" si="22"/>
        <v>6190</v>
      </c>
      <c r="DN104" s="152">
        <f t="shared" si="23"/>
        <v>0</v>
      </c>
      <c r="DO104" s="147">
        <v>0</v>
      </c>
      <c r="DP104" s="43">
        <v>1280</v>
      </c>
      <c r="DQ104" s="197">
        <f>640+390+240+240</f>
        <v>1510</v>
      </c>
      <c r="DR104" s="197">
        <v>2120</v>
      </c>
      <c r="DS104" s="197">
        <f>1280</f>
        <v>1280</v>
      </c>
      <c r="DT104" s="197">
        <v>0</v>
      </c>
      <c r="DU104" s="197">
        <v>0</v>
      </c>
      <c r="DV104" s="197">
        <v>0</v>
      </c>
      <c r="DW104" s="197">
        <v>0</v>
      </c>
      <c r="DX104" s="43">
        <v>0</v>
      </c>
      <c r="DY104" s="43">
        <v>0</v>
      </c>
      <c r="DZ104" s="43">
        <v>0</v>
      </c>
      <c r="EA104" s="57">
        <f t="shared" si="25"/>
        <v>6190</v>
      </c>
      <c r="EB104" s="45" t="str">
        <f t="shared" si="15"/>
        <v>CORRECTO</v>
      </c>
      <c r="EC104" s="45"/>
    </row>
    <row r="105" spans="1:133" ht="19.5" customHeight="1" x14ac:dyDescent="0.25">
      <c r="A105" s="47">
        <v>98</v>
      </c>
      <c r="B105" s="23">
        <v>2026</v>
      </c>
      <c r="C105" s="34" t="s">
        <v>62</v>
      </c>
      <c r="D105" s="92" t="s">
        <v>477</v>
      </c>
      <c r="E105" s="92" t="s">
        <v>479</v>
      </c>
      <c r="F105" s="26" t="s">
        <v>668</v>
      </c>
      <c r="G105" s="96" t="s">
        <v>486</v>
      </c>
      <c r="H105" s="28" t="s">
        <v>425</v>
      </c>
      <c r="I105" s="28" t="s">
        <v>426</v>
      </c>
      <c r="J105" s="29" t="s">
        <v>428</v>
      </c>
      <c r="K105" s="30" t="s">
        <v>422</v>
      </c>
      <c r="L105" s="31">
        <v>1701</v>
      </c>
      <c r="M105" s="53" t="s">
        <v>80</v>
      </c>
      <c r="N105" s="54" t="s">
        <v>81</v>
      </c>
      <c r="O105" s="53" t="s">
        <v>65</v>
      </c>
      <c r="P105" s="53" t="s">
        <v>66</v>
      </c>
      <c r="Q105" s="53" t="s">
        <v>65</v>
      </c>
      <c r="R105" s="53" t="s">
        <v>66</v>
      </c>
      <c r="S105" s="53" t="s">
        <v>70</v>
      </c>
      <c r="T105" s="55" t="s">
        <v>83</v>
      </c>
      <c r="U105" s="32" t="s">
        <v>66</v>
      </c>
      <c r="V105" s="32">
        <v>99999999</v>
      </c>
      <c r="W105" s="30" t="s">
        <v>423</v>
      </c>
      <c r="X105" s="56" t="s">
        <v>67</v>
      </c>
      <c r="Y105" s="32" t="s">
        <v>424</v>
      </c>
      <c r="Z105" s="32" t="s">
        <v>424</v>
      </c>
      <c r="AA105" s="37" t="str">
        <f>+IFERROR(VLOOKUP(AB105,LISTAS!$C$2:$D$13,2,0)," ")</f>
        <v>BIENES Y SERVICIOS DE CONSUMO</v>
      </c>
      <c r="AB105" s="38" t="str">
        <f t="shared" si="16"/>
        <v>53</v>
      </c>
      <c r="AC105" s="58">
        <v>530303</v>
      </c>
      <c r="AD105" s="40" t="str">
        <f>+IFERROR(VLOOKUP(AC105,LISTAS!$A$2:$B$207,2,0)," ")</f>
        <v>Viaticos y Subsistencias en el Interior</v>
      </c>
      <c r="AE105" s="58" t="s">
        <v>429</v>
      </c>
      <c r="AF105" s="58"/>
      <c r="AG105" s="60"/>
      <c r="AH105" s="58"/>
      <c r="AI105" s="69"/>
      <c r="AJ105" s="58"/>
      <c r="AK105" s="58"/>
      <c r="AL105" s="58"/>
      <c r="AM105" s="58"/>
      <c r="AN105" s="43">
        <v>1280</v>
      </c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140"/>
      <c r="DH105" s="151">
        <f t="shared" si="17"/>
        <v>1280</v>
      </c>
      <c r="DI105" s="43">
        <f t="shared" si="18"/>
        <v>0</v>
      </c>
      <c r="DJ105" s="43">
        <f t="shared" si="19"/>
        <v>0</v>
      </c>
      <c r="DK105" s="145">
        <f t="shared" si="20"/>
        <v>0</v>
      </c>
      <c r="DL105" s="161">
        <f t="shared" si="21"/>
        <v>0</v>
      </c>
      <c r="DM105" s="147">
        <f t="shared" si="22"/>
        <v>1280</v>
      </c>
      <c r="DN105" s="152">
        <f t="shared" si="23"/>
        <v>0</v>
      </c>
      <c r="DO105" s="147">
        <v>0</v>
      </c>
      <c r="DP105" s="43">
        <v>0</v>
      </c>
      <c r="DQ105" s="43">
        <v>640</v>
      </c>
      <c r="DR105" s="43">
        <v>0</v>
      </c>
      <c r="DS105" s="43">
        <v>0</v>
      </c>
      <c r="DT105" s="43">
        <v>640</v>
      </c>
      <c r="DU105" s="43">
        <v>0</v>
      </c>
      <c r="DV105" s="43">
        <v>0</v>
      </c>
      <c r="DW105" s="43">
        <v>0</v>
      </c>
      <c r="DX105" s="43">
        <v>0</v>
      </c>
      <c r="DY105" s="43">
        <v>0</v>
      </c>
      <c r="DZ105" s="43">
        <v>0</v>
      </c>
      <c r="EA105" s="57">
        <f t="shared" si="25"/>
        <v>1280</v>
      </c>
      <c r="EB105" s="45" t="str">
        <f t="shared" si="15"/>
        <v>CORRECTO</v>
      </c>
      <c r="EC105" s="45"/>
    </row>
    <row r="106" spans="1:133" ht="19.5" customHeight="1" x14ac:dyDescent="0.25">
      <c r="A106" s="23">
        <v>99</v>
      </c>
      <c r="B106" s="23">
        <v>2026</v>
      </c>
      <c r="C106" s="34" t="s">
        <v>62</v>
      </c>
      <c r="D106" s="97" t="s">
        <v>490</v>
      </c>
      <c r="E106" s="98" t="s">
        <v>491</v>
      </c>
      <c r="F106" s="25" t="s">
        <v>669</v>
      </c>
      <c r="G106" s="96" t="s">
        <v>494</v>
      </c>
      <c r="H106" s="28" t="s">
        <v>425</v>
      </c>
      <c r="I106" s="28" t="s">
        <v>426</v>
      </c>
      <c r="J106" s="29" t="s">
        <v>428</v>
      </c>
      <c r="K106" s="30" t="s">
        <v>422</v>
      </c>
      <c r="L106" s="31">
        <v>1701</v>
      </c>
      <c r="M106" s="53" t="s">
        <v>80</v>
      </c>
      <c r="N106" s="54" t="s">
        <v>81</v>
      </c>
      <c r="O106" s="53" t="s">
        <v>65</v>
      </c>
      <c r="P106" s="53" t="s">
        <v>66</v>
      </c>
      <c r="Q106" s="53" t="s">
        <v>65</v>
      </c>
      <c r="R106" s="53" t="s">
        <v>66</v>
      </c>
      <c r="S106" s="53" t="s">
        <v>67</v>
      </c>
      <c r="T106" s="55" t="s">
        <v>82</v>
      </c>
      <c r="U106" s="32" t="s">
        <v>66</v>
      </c>
      <c r="V106" s="32">
        <v>99999999</v>
      </c>
      <c r="W106" s="30" t="s">
        <v>423</v>
      </c>
      <c r="X106" s="56" t="s">
        <v>67</v>
      </c>
      <c r="Y106" s="32" t="s">
        <v>424</v>
      </c>
      <c r="Z106" s="32" t="s">
        <v>424</v>
      </c>
      <c r="AA106" s="37" t="str">
        <f>+IFERROR(VLOOKUP(AB106,LISTAS!$C$2:$D$13,2,0)," ")</f>
        <v>BIENES Y SERVICIOS DE CONSUMO</v>
      </c>
      <c r="AB106" s="38" t="str">
        <f t="shared" si="16"/>
        <v>53</v>
      </c>
      <c r="AC106" s="58">
        <v>530303</v>
      </c>
      <c r="AD106" s="40" t="str">
        <f>+IFERROR(VLOOKUP(AC106,LISTAS!$A$2:$B$207,2,0)," ")</f>
        <v>Viaticos y Subsistencias en el Interior</v>
      </c>
      <c r="AE106" s="58" t="s">
        <v>429</v>
      </c>
      <c r="AF106" s="58"/>
      <c r="AG106" s="60"/>
      <c r="AH106" s="58"/>
      <c r="AI106" s="61"/>
      <c r="AJ106" s="58"/>
      <c r="AK106" s="58"/>
      <c r="AL106" s="58"/>
      <c r="AM106" s="58"/>
      <c r="AN106" s="43">
        <v>600</v>
      </c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140"/>
      <c r="DH106" s="151">
        <f t="shared" si="17"/>
        <v>600</v>
      </c>
      <c r="DI106" s="43">
        <f t="shared" si="18"/>
        <v>0</v>
      </c>
      <c r="DJ106" s="43">
        <f t="shared" si="19"/>
        <v>0</v>
      </c>
      <c r="DK106" s="145">
        <f t="shared" si="20"/>
        <v>0</v>
      </c>
      <c r="DL106" s="161">
        <f t="shared" si="21"/>
        <v>0</v>
      </c>
      <c r="DM106" s="147">
        <f t="shared" si="22"/>
        <v>600</v>
      </c>
      <c r="DN106" s="152">
        <f t="shared" si="23"/>
        <v>0</v>
      </c>
      <c r="DO106" s="147">
        <v>0</v>
      </c>
      <c r="DP106" s="43">
        <v>0</v>
      </c>
      <c r="DQ106" s="43">
        <v>0</v>
      </c>
      <c r="DR106" s="43">
        <v>300</v>
      </c>
      <c r="DS106" s="43">
        <v>0</v>
      </c>
      <c r="DT106" s="43">
        <v>300</v>
      </c>
      <c r="DU106" s="43">
        <v>0</v>
      </c>
      <c r="DV106" s="43">
        <v>0</v>
      </c>
      <c r="DW106" s="43">
        <v>0</v>
      </c>
      <c r="DX106" s="43">
        <v>0</v>
      </c>
      <c r="DY106" s="43">
        <v>0</v>
      </c>
      <c r="DZ106" s="43">
        <v>0</v>
      </c>
      <c r="EA106" s="57">
        <f t="shared" si="25"/>
        <v>600</v>
      </c>
      <c r="EB106" s="45" t="str">
        <f t="shared" si="15"/>
        <v>CORRECTO</v>
      </c>
      <c r="EC106" s="45"/>
    </row>
    <row r="107" spans="1:133" ht="19.5" customHeight="1" x14ac:dyDescent="0.25">
      <c r="A107" s="47">
        <v>100</v>
      </c>
      <c r="B107" s="23">
        <v>2026</v>
      </c>
      <c r="C107" s="34" t="s">
        <v>62</v>
      </c>
      <c r="D107" s="97" t="s">
        <v>490</v>
      </c>
      <c r="E107" s="98" t="s">
        <v>492</v>
      </c>
      <c r="F107" s="25" t="s">
        <v>670</v>
      </c>
      <c r="G107" s="96" t="s">
        <v>495</v>
      </c>
      <c r="H107" s="28" t="s">
        <v>425</v>
      </c>
      <c r="I107" s="28" t="s">
        <v>426</v>
      </c>
      <c r="J107" s="29" t="s">
        <v>428</v>
      </c>
      <c r="K107" s="30" t="s">
        <v>422</v>
      </c>
      <c r="L107" s="31">
        <v>1701</v>
      </c>
      <c r="M107" s="53" t="s">
        <v>80</v>
      </c>
      <c r="N107" s="54" t="s">
        <v>81</v>
      </c>
      <c r="O107" s="53" t="s">
        <v>65</v>
      </c>
      <c r="P107" s="53" t="s">
        <v>66</v>
      </c>
      <c r="Q107" s="53" t="s">
        <v>65</v>
      </c>
      <c r="R107" s="53" t="s">
        <v>66</v>
      </c>
      <c r="S107" s="53" t="s">
        <v>67</v>
      </c>
      <c r="T107" s="55" t="s">
        <v>82</v>
      </c>
      <c r="U107" s="32" t="s">
        <v>66</v>
      </c>
      <c r="V107" s="32">
        <v>99999999</v>
      </c>
      <c r="W107" s="30" t="s">
        <v>423</v>
      </c>
      <c r="X107" s="56" t="s">
        <v>67</v>
      </c>
      <c r="Y107" s="32" t="s">
        <v>424</v>
      </c>
      <c r="Z107" s="32" t="s">
        <v>424</v>
      </c>
      <c r="AA107" s="37" t="str">
        <f>+IFERROR(VLOOKUP(AB107,LISTAS!$C$2:$D$13,2,0)," ")</f>
        <v>BIENES Y SERVICIOS DE CONSUMO</v>
      </c>
      <c r="AB107" s="38" t="str">
        <f t="shared" si="16"/>
        <v>53</v>
      </c>
      <c r="AC107" s="58">
        <v>530303</v>
      </c>
      <c r="AD107" s="40" t="str">
        <f>+IFERROR(VLOOKUP(AC107,LISTAS!$A$2:$B$207,2,0)," ")</f>
        <v>Viaticos y Subsistencias en el Interior</v>
      </c>
      <c r="AE107" s="58" t="s">
        <v>429</v>
      </c>
      <c r="AF107" s="58"/>
      <c r="AG107" s="60"/>
      <c r="AH107" s="58"/>
      <c r="AI107" s="61"/>
      <c r="AJ107" s="58"/>
      <c r="AK107" s="58"/>
      <c r="AL107" s="58"/>
      <c r="AM107" s="58"/>
      <c r="AN107" s="43">
        <v>1260</v>
      </c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140"/>
      <c r="DH107" s="151">
        <f t="shared" si="17"/>
        <v>1260</v>
      </c>
      <c r="DI107" s="43">
        <f t="shared" si="18"/>
        <v>0</v>
      </c>
      <c r="DJ107" s="43">
        <f t="shared" si="19"/>
        <v>0</v>
      </c>
      <c r="DK107" s="145">
        <f t="shared" si="20"/>
        <v>0</v>
      </c>
      <c r="DL107" s="161">
        <f t="shared" si="21"/>
        <v>0</v>
      </c>
      <c r="DM107" s="147">
        <f t="shared" si="22"/>
        <v>1260</v>
      </c>
      <c r="DN107" s="152">
        <f t="shared" si="23"/>
        <v>0</v>
      </c>
      <c r="DO107" s="147">
        <v>0</v>
      </c>
      <c r="DP107" s="43">
        <v>0</v>
      </c>
      <c r="DQ107" s="43">
        <v>630</v>
      </c>
      <c r="DR107" s="43">
        <v>0</v>
      </c>
      <c r="DS107" s="43">
        <v>0</v>
      </c>
      <c r="DT107" s="43">
        <v>630</v>
      </c>
      <c r="DU107" s="43">
        <v>0</v>
      </c>
      <c r="DV107" s="43">
        <v>0</v>
      </c>
      <c r="DW107" s="43">
        <v>0</v>
      </c>
      <c r="DX107" s="43">
        <v>0</v>
      </c>
      <c r="DY107" s="43">
        <v>0</v>
      </c>
      <c r="DZ107" s="43">
        <v>0</v>
      </c>
      <c r="EA107" s="57">
        <f t="shared" si="25"/>
        <v>1260</v>
      </c>
      <c r="EB107" s="45" t="str">
        <f t="shared" si="15"/>
        <v>CORRECTO</v>
      </c>
      <c r="EC107" s="45"/>
    </row>
    <row r="108" spans="1:133" ht="19.5" customHeight="1" x14ac:dyDescent="0.25">
      <c r="A108" s="47">
        <v>101</v>
      </c>
      <c r="B108" s="23">
        <v>2026</v>
      </c>
      <c r="C108" s="34" t="s">
        <v>62</v>
      </c>
      <c r="D108" s="97" t="s">
        <v>490</v>
      </c>
      <c r="E108" s="100" t="s">
        <v>493</v>
      </c>
      <c r="F108" s="25" t="s">
        <v>671</v>
      </c>
      <c r="G108" s="96" t="s">
        <v>496</v>
      </c>
      <c r="H108" s="28" t="s">
        <v>425</v>
      </c>
      <c r="I108" s="28" t="s">
        <v>426</v>
      </c>
      <c r="J108" s="29" t="s">
        <v>428</v>
      </c>
      <c r="K108" s="30" t="s">
        <v>422</v>
      </c>
      <c r="L108" s="31">
        <v>1701</v>
      </c>
      <c r="M108" s="53" t="s">
        <v>80</v>
      </c>
      <c r="N108" s="54" t="s">
        <v>81</v>
      </c>
      <c r="O108" s="53" t="s">
        <v>65</v>
      </c>
      <c r="P108" s="53" t="s">
        <v>66</v>
      </c>
      <c r="Q108" s="53" t="s">
        <v>65</v>
      </c>
      <c r="R108" s="53" t="s">
        <v>66</v>
      </c>
      <c r="S108" s="53" t="s">
        <v>67</v>
      </c>
      <c r="T108" s="55" t="s">
        <v>82</v>
      </c>
      <c r="U108" s="32" t="s">
        <v>66</v>
      </c>
      <c r="V108" s="32">
        <v>99999999</v>
      </c>
      <c r="W108" s="30" t="s">
        <v>423</v>
      </c>
      <c r="X108" s="56" t="s">
        <v>67</v>
      </c>
      <c r="Y108" s="32" t="s">
        <v>424</v>
      </c>
      <c r="Z108" s="32" t="s">
        <v>424</v>
      </c>
      <c r="AA108" s="37" t="str">
        <f>+IFERROR(VLOOKUP(AB108,LISTAS!$C$2:$D$13,2,0)," ")</f>
        <v>BIENES Y SERVICIOS DE CONSUMO</v>
      </c>
      <c r="AB108" s="38" t="str">
        <f t="shared" si="16"/>
        <v>53</v>
      </c>
      <c r="AC108" s="58">
        <v>530303</v>
      </c>
      <c r="AD108" s="40" t="str">
        <f>+IFERROR(VLOOKUP(AC108,LISTAS!$A$2:$B$207,2,0)," ")</f>
        <v>Viaticos y Subsistencias en el Interior</v>
      </c>
      <c r="AE108" s="58" t="s">
        <v>429</v>
      </c>
      <c r="AF108" s="58"/>
      <c r="AG108" s="60"/>
      <c r="AH108" s="58"/>
      <c r="AI108" s="61"/>
      <c r="AJ108" s="58"/>
      <c r="AK108" s="58"/>
      <c r="AL108" s="58"/>
      <c r="AM108" s="58"/>
      <c r="AN108" s="43">
        <v>580</v>
      </c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140"/>
      <c r="DH108" s="151">
        <f t="shared" si="17"/>
        <v>580</v>
      </c>
      <c r="DI108" s="43">
        <f t="shared" si="18"/>
        <v>0</v>
      </c>
      <c r="DJ108" s="43">
        <f t="shared" si="19"/>
        <v>0</v>
      </c>
      <c r="DK108" s="145">
        <f t="shared" si="20"/>
        <v>0</v>
      </c>
      <c r="DL108" s="161">
        <f t="shared" si="21"/>
        <v>0</v>
      </c>
      <c r="DM108" s="147">
        <f t="shared" si="22"/>
        <v>580</v>
      </c>
      <c r="DN108" s="152">
        <f t="shared" si="23"/>
        <v>0</v>
      </c>
      <c r="DO108" s="147">
        <v>0</v>
      </c>
      <c r="DP108" s="43">
        <v>0</v>
      </c>
      <c r="DQ108" s="43">
        <v>290</v>
      </c>
      <c r="DR108" s="43">
        <v>0</v>
      </c>
      <c r="DS108" s="43">
        <v>0</v>
      </c>
      <c r="DT108" s="43">
        <v>290</v>
      </c>
      <c r="DU108" s="43">
        <v>0</v>
      </c>
      <c r="DV108" s="43">
        <v>0</v>
      </c>
      <c r="DW108" s="43">
        <v>0</v>
      </c>
      <c r="DX108" s="43">
        <v>0</v>
      </c>
      <c r="DY108" s="43">
        <v>0</v>
      </c>
      <c r="DZ108" s="43">
        <v>0</v>
      </c>
      <c r="EA108" s="57">
        <f t="shared" si="25"/>
        <v>580</v>
      </c>
      <c r="EB108" s="45" t="str">
        <f t="shared" si="15"/>
        <v>CORRECTO</v>
      </c>
      <c r="EC108" s="45"/>
    </row>
    <row r="109" spans="1:133" ht="19.5" customHeight="1" x14ac:dyDescent="0.25">
      <c r="A109" s="23">
        <v>102</v>
      </c>
      <c r="B109" s="23">
        <v>2026</v>
      </c>
      <c r="C109" s="34" t="s">
        <v>62</v>
      </c>
      <c r="D109" s="26" t="s">
        <v>497</v>
      </c>
      <c r="E109" s="26" t="s">
        <v>498</v>
      </c>
      <c r="F109" s="25" t="s">
        <v>672</v>
      </c>
      <c r="G109" s="28" t="s">
        <v>501</v>
      </c>
      <c r="H109" s="28" t="s">
        <v>425</v>
      </c>
      <c r="I109" s="28" t="s">
        <v>426</v>
      </c>
      <c r="J109" s="28" t="s">
        <v>427</v>
      </c>
      <c r="K109" s="30" t="s">
        <v>422</v>
      </c>
      <c r="L109" s="31">
        <v>1701</v>
      </c>
      <c r="M109" s="53" t="s">
        <v>74</v>
      </c>
      <c r="N109" s="54" t="s">
        <v>75</v>
      </c>
      <c r="O109" s="53" t="s">
        <v>65</v>
      </c>
      <c r="P109" s="53" t="s">
        <v>66</v>
      </c>
      <c r="Q109" s="53" t="s">
        <v>65</v>
      </c>
      <c r="R109" s="53" t="s">
        <v>66</v>
      </c>
      <c r="S109" s="53" t="s">
        <v>70</v>
      </c>
      <c r="T109" s="55" t="s">
        <v>77</v>
      </c>
      <c r="U109" s="32" t="s">
        <v>66</v>
      </c>
      <c r="V109" s="32" t="s">
        <v>502</v>
      </c>
      <c r="W109" s="103" t="s">
        <v>503</v>
      </c>
      <c r="X109" s="56" t="s">
        <v>67</v>
      </c>
      <c r="Y109" s="32" t="s">
        <v>424</v>
      </c>
      <c r="Z109" s="32" t="s">
        <v>424</v>
      </c>
      <c r="AA109" s="37" t="str">
        <f>+IFERROR(VLOOKUP(AB109,LISTAS!$C$2:$D$13,2,0)," ")</f>
        <v>BIENES Y SERVICIOS DE CONSUMO</v>
      </c>
      <c r="AB109" s="38" t="str">
        <f t="shared" si="16"/>
        <v>53</v>
      </c>
      <c r="AC109" s="47">
        <v>530303</v>
      </c>
      <c r="AD109" s="40" t="str">
        <f>+IFERROR(VLOOKUP(AC109,LISTAS!$A$2:$B$207,2,0)," ")</f>
        <v>Viaticos y Subsistencias en el Interior</v>
      </c>
      <c r="AE109" s="40" t="s">
        <v>429</v>
      </c>
      <c r="AF109" s="25"/>
      <c r="AG109" s="90"/>
      <c r="AH109" s="25"/>
      <c r="AI109" s="42"/>
      <c r="AJ109" s="25"/>
      <c r="AK109" s="25"/>
      <c r="AL109" s="25"/>
      <c r="AM109" s="25"/>
      <c r="AN109" s="43">
        <v>1440</v>
      </c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140"/>
      <c r="DH109" s="151">
        <f t="shared" si="17"/>
        <v>1440</v>
      </c>
      <c r="DI109" s="43">
        <f t="shared" si="18"/>
        <v>0</v>
      </c>
      <c r="DJ109" s="43">
        <f t="shared" si="19"/>
        <v>0</v>
      </c>
      <c r="DK109" s="145">
        <f t="shared" si="20"/>
        <v>0</v>
      </c>
      <c r="DL109" s="161">
        <f t="shared" si="21"/>
        <v>0</v>
      </c>
      <c r="DM109" s="147">
        <f t="shared" si="22"/>
        <v>1440</v>
      </c>
      <c r="DN109" s="152">
        <f t="shared" si="23"/>
        <v>0</v>
      </c>
      <c r="DO109" s="147">
        <v>0</v>
      </c>
      <c r="DP109" s="43">
        <v>540</v>
      </c>
      <c r="DQ109" s="43">
        <v>0</v>
      </c>
      <c r="DR109" s="43">
        <v>540</v>
      </c>
      <c r="DS109" s="43">
        <v>0</v>
      </c>
      <c r="DT109" s="43">
        <v>360</v>
      </c>
      <c r="DU109" s="43">
        <v>0</v>
      </c>
      <c r="DV109" s="43">
        <v>0</v>
      </c>
      <c r="DW109" s="43">
        <v>0</v>
      </c>
      <c r="DX109" s="43"/>
      <c r="DY109" s="43">
        <v>0</v>
      </c>
      <c r="DZ109" s="43">
        <v>0</v>
      </c>
      <c r="EA109" s="57">
        <f t="shared" si="25"/>
        <v>1440</v>
      </c>
      <c r="EB109" s="45" t="str">
        <f t="shared" si="15"/>
        <v>CORRECTO</v>
      </c>
      <c r="EC109" s="45"/>
    </row>
    <row r="110" spans="1:133" ht="19.5" customHeight="1" x14ac:dyDescent="0.25">
      <c r="A110" s="47">
        <v>103</v>
      </c>
      <c r="B110" s="23">
        <v>2026</v>
      </c>
      <c r="C110" s="34" t="s">
        <v>62</v>
      </c>
      <c r="D110" s="26" t="s">
        <v>497</v>
      </c>
      <c r="E110" s="26" t="s">
        <v>498</v>
      </c>
      <c r="F110" s="25" t="s">
        <v>673</v>
      </c>
      <c r="G110" s="28" t="s">
        <v>504</v>
      </c>
      <c r="H110" s="28" t="s">
        <v>425</v>
      </c>
      <c r="I110" s="28" t="s">
        <v>426</v>
      </c>
      <c r="J110" s="28" t="s">
        <v>427</v>
      </c>
      <c r="K110" s="30" t="s">
        <v>422</v>
      </c>
      <c r="L110" s="31">
        <v>1701</v>
      </c>
      <c r="M110" s="53" t="s">
        <v>74</v>
      </c>
      <c r="N110" s="54" t="s">
        <v>75</v>
      </c>
      <c r="O110" s="53" t="s">
        <v>65</v>
      </c>
      <c r="P110" s="53" t="s">
        <v>66</v>
      </c>
      <c r="Q110" s="53" t="s">
        <v>65</v>
      </c>
      <c r="R110" s="53" t="s">
        <v>66</v>
      </c>
      <c r="S110" s="53" t="s">
        <v>70</v>
      </c>
      <c r="T110" s="55" t="s">
        <v>77</v>
      </c>
      <c r="U110" s="32" t="s">
        <v>66</v>
      </c>
      <c r="V110" s="32" t="s">
        <v>502</v>
      </c>
      <c r="W110" s="103" t="s">
        <v>503</v>
      </c>
      <c r="X110" s="56" t="s">
        <v>67</v>
      </c>
      <c r="Y110" s="32" t="s">
        <v>424</v>
      </c>
      <c r="Z110" s="32" t="s">
        <v>424</v>
      </c>
      <c r="AA110" s="37" t="str">
        <f>+IFERROR(VLOOKUP(AB110,LISTAS!$C$2:$D$13,2,0)," ")</f>
        <v>BIENES Y SERVICIOS DE CONSUMO</v>
      </c>
      <c r="AB110" s="38" t="str">
        <f t="shared" si="16"/>
        <v>53</v>
      </c>
      <c r="AC110" s="47">
        <v>530303</v>
      </c>
      <c r="AD110" s="40" t="str">
        <f>+IFERROR(VLOOKUP(AC110,LISTAS!$A$2:$B$207,2,0)," ")</f>
        <v>Viaticos y Subsistencias en el Interior</v>
      </c>
      <c r="AE110" s="40" t="s">
        <v>429</v>
      </c>
      <c r="AF110" s="25"/>
      <c r="AG110" s="90"/>
      <c r="AH110" s="25"/>
      <c r="AI110" s="42"/>
      <c r="AJ110" s="25"/>
      <c r="AK110" s="25"/>
      <c r="AL110" s="25"/>
      <c r="AM110" s="25"/>
      <c r="AN110" s="43">
        <v>10040</v>
      </c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145"/>
      <c r="DH110" s="151">
        <f t="shared" si="17"/>
        <v>10040</v>
      </c>
      <c r="DI110" s="43">
        <f t="shared" si="18"/>
        <v>0</v>
      </c>
      <c r="DJ110" s="43">
        <f t="shared" si="19"/>
        <v>0</v>
      </c>
      <c r="DK110" s="145">
        <f t="shared" si="20"/>
        <v>0</v>
      </c>
      <c r="DL110" s="161">
        <f t="shared" si="21"/>
        <v>0</v>
      </c>
      <c r="DM110" s="147">
        <f t="shared" si="22"/>
        <v>10040</v>
      </c>
      <c r="DN110" s="152">
        <f t="shared" si="23"/>
        <v>0</v>
      </c>
      <c r="DO110" s="147">
        <v>0</v>
      </c>
      <c r="DP110" s="43">
        <v>3190</v>
      </c>
      <c r="DQ110" s="43">
        <v>2040</v>
      </c>
      <c r="DR110" s="43">
        <v>1850</v>
      </c>
      <c r="DS110" s="43">
        <v>1120</v>
      </c>
      <c r="DT110" s="43">
        <v>1450</v>
      </c>
      <c r="DU110" s="43">
        <v>390</v>
      </c>
      <c r="DV110" s="43">
        <v>0</v>
      </c>
      <c r="DW110" s="43">
        <v>0</v>
      </c>
      <c r="DX110" s="43">
        <v>0</v>
      </c>
      <c r="DY110" s="43">
        <v>0</v>
      </c>
      <c r="DZ110" s="43">
        <v>0</v>
      </c>
      <c r="EA110" s="57">
        <f t="shared" si="25"/>
        <v>10040</v>
      </c>
      <c r="EB110" s="45" t="str">
        <f t="shared" si="15"/>
        <v>CORRECTO</v>
      </c>
      <c r="EC110" s="45"/>
    </row>
    <row r="111" spans="1:133" ht="19.5" customHeight="1" x14ac:dyDescent="0.25">
      <c r="A111" s="47">
        <v>104</v>
      </c>
      <c r="B111" s="23">
        <v>2026</v>
      </c>
      <c r="C111" s="34" t="s">
        <v>62</v>
      </c>
      <c r="D111" s="26" t="s">
        <v>497</v>
      </c>
      <c r="E111" s="26" t="s">
        <v>498</v>
      </c>
      <c r="F111" s="25" t="s">
        <v>674</v>
      </c>
      <c r="G111" s="28" t="s">
        <v>505</v>
      </c>
      <c r="H111" s="28" t="s">
        <v>425</v>
      </c>
      <c r="I111" s="28" t="s">
        <v>426</v>
      </c>
      <c r="J111" s="28" t="s">
        <v>427</v>
      </c>
      <c r="K111" s="30" t="s">
        <v>422</v>
      </c>
      <c r="L111" s="31">
        <v>1701</v>
      </c>
      <c r="M111" s="53" t="s">
        <v>74</v>
      </c>
      <c r="N111" s="54" t="s">
        <v>75</v>
      </c>
      <c r="O111" s="53" t="s">
        <v>65</v>
      </c>
      <c r="P111" s="53" t="s">
        <v>66</v>
      </c>
      <c r="Q111" s="53" t="s">
        <v>65</v>
      </c>
      <c r="R111" s="53" t="s">
        <v>66</v>
      </c>
      <c r="S111" s="53" t="s">
        <v>70</v>
      </c>
      <c r="T111" s="55" t="s">
        <v>77</v>
      </c>
      <c r="U111" s="32" t="s">
        <v>66</v>
      </c>
      <c r="V111" s="32" t="s">
        <v>502</v>
      </c>
      <c r="W111" s="103" t="s">
        <v>503</v>
      </c>
      <c r="X111" s="56" t="s">
        <v>67</v>
      </c>
      <c r="Y111" s="32" t="s">
        <v>424</v>
      </c>
      <c r="Z111" s="32" t="s">
        <v>424</v>
      </c>
      <c r="AA111" s="37" t="str">
        <f>+IFERROR(VLOOKUP(AB111,LISTAS!$C$2:$D$13,2,0)," ")</f>
        <v>BIENES Y SERVICIOS DE CONSUMO</v>
      </c>
      <c r="AB111" s="38" t="str">
        <f t="shared" si="16"/>
        <v>53</v>
      </c>
      <c r="AC111" s="47">
        <v>530802</v>
      </c>
      <c r="AD111" s="40" t="str">
        <f>+IFERROR(VLOOKUP(AC111,LISTAS!$A$2:$B$207,2,0)," ")</f>
        <v>Vestuario- Lenceria- Prendas de Proteccion- y- Accesorios para Uniformes del personal de proteccion vigilancia y seguridad</v>
      </c>
      <c r="AE111" s="40" t="s">
        <v>430</v>
      </c>
      <c r="AF111" s="25" t="s">
        <v>429</v>
      </c>
      <c r="AG111" s="90">
        <v>1</v>
      </c>
      <c r="AH111" s="25" t="s">
        <v>515</v>
      </c>
      <c r="AI111" s="42">
        <v>9000</v>
      </c>
      <c r="AJ111" s="25" t="s">
        <v>439</v>
      </c>
      <c r="AK111" s="25" t="s">
        <v>440</v>
      </c>
      <c r="AL111" s="25" t="s">
        <v>433</v>
      </c>
      <c r="AM111" s="25" t="s">
        <v>516</v>
      </c>
      <c r="AN111" s="43">
        <v>8000</v>
      </c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140"/>
      <c r="DH111" s="151">
        <f t="shared" si="17"/>
        <v>8000</v>
      </c>
      <c r="DI111" s="43">
        <f t="shared" si="18"/>
        <v>0</v>
      </c>
      <c r="DJ111" s="43">
        <f t="shared" si="19"/>
        <v>0</v>
      </c>
      <c r="DK111" s="145">
        <f t="shared" si="20"/>
        <v>0</v>
      </c>
      <c r="DL111" s="161">
        <f t="shared" si="21"/>
        <v>0</v>
      </c>
      <c r="DM111" s="147">
        <f t="shared" si="22"/>
        <v>8000</v>
      </c>
      <c r="DN111" s="152">
        <f t="shared" si="23"/>
        <v>0</v>
      </c>
      <c r="DO111" s="147">
        <v>0</v>
      </c>
      <c r="DP111" s="43">
        <v>0</v>
      </c>
      <c r="DQ111" s="43">
        <v>0</v>
      </c>
      <c r="DR111" s="43">
        <v>8000</v>
      </c>
      <c r="DS111" s="43">
        <v>0</v>
      </c>
      <c r="DT111" s="43">
        <v>0</v>
      </c>
      <c r="DU111" s="43">
        <v>0</v>
      </c>
      <c r="DV111" s="43">
        <v>0</v>
      </c>
      <c r="DW111" s="43">
        <v>0</v>
      </c>
      <c r="DX111" s="43">
        <v>0</v>
      </c>
      <c r="DY111" s="43">
        <v>0</v>
      </c>
      <c r="DZ111" s="43">
        <v>0</v>
      </c>
      <c r="EA111" s="57">
        <f>SUM(DO111:DZ111)</f>
        <v>8000</v>
      </c>
      <c r="EB111" s="45" t="str">
        <f t="shared" si="15"/>
        <v>CORRECTO</v>
      </c>
      <c r="EC111" s="45"/>
    </row>
    <row r="112" spans="1:133" ht="19.5" customHeight="1" x14ac:dyDescent="0.25">
      <c r="A112" s="47">
        <v>105</v>
      </c>
      <c r="B112" s="23">
        <v>2026</v>
      </c>
      <c r="C112" s="34" t="s">
        <v>62</v>
      </c>
      <c r="D112" s="26" t="s">
        <v>497</v>
      </c>
      <c r="E112" s="26" t="s">
        <v>498</v>
      </c>
      <c r="F112" s="25" t="s">
        <v>675</v>
      </c>
      <c r="G112" s="28" t="s">
        <v>506</v>
      </c>
      <c r="H112" s="28" t="s">
        <v>425</v>
      </c>
      <c r="I112" s="28" t="s">
        <v>426</v>
      </c>
      <c r="J112" s="28" t="s">
        <v>427</v>
      </c>
      <c r="K112" s="30" t="s">
        <v>422</v>
      </c>
      <c r="L112" s="31">
        <v>1701</v>
      </c>
      <c r="M112" s="53" t="s">
        <v>74</v>
      </c>
      <c r="N112" s="54" t="s">
        <v>75</v>
      </c>
      <c r="O112" s="53" t="s">
        <v>65</v>
      </c>
      <c r="P112" s="53" t="s">
        <v>66</v>
      </c>
      <c r="Q112" s="53" t="s">
        <v>65</v>
      </c>
      <c r="R112" s="53" t="s">
        <v>66</v>
      </c>
      <c r="S112" s="53" t="s">
        <v>70</v>
      </c>
      <c r="T112" s="55" t="s">
        <v>77</v>
      </c>
      <c r="U112" s="32" t="s">
        <v>66</v>
      </c>
      <c r="V112" s="32" t="s">
        <v>502</v>
      </c>
      <c r="W112" s="103" t="s">
        <v>503</v>
      </c>
      <c r="X112" s="56" t="s">
        <v>67</v>
      </c>
      <c r="Y112" s="32" t="s">
        <v>424</v>
      </c>
      <c r="Z112" s="32" t="s">
        <v>424</v>
      </c>
      <c r="AA112" s="37" t="str">
        <f>+IFERROR(VLOOKUP(AB112,LISTAS!$C$2:$D$13,2,0)," ")</f>
        <v>BIENES Y SERVICIOS DE CONSUMO</v>
      </c>
      <c r="AB112" s="38" t="str">
        <f t="shared" si="16"/>
        <v>53</v>
      </c>
      <c r="AC112" s="47">
        <v>530101</v>
      </c>
      <c r="AD112" s="40" t="str">
        <f>+IFERROR(VLOOKUP(AC112,LISTAS!$A$2:$B$207,2,0)," ")</f>
        <v>Agua Potable</v>
      </c>
      <c r="AE112" s="40" t="s">
        <v>429</v>
      </c>
      <c r="AF112" s="40"/>
      <c r="AG112" s="88"/>
      <c r="AH112" s="40"/>
      <c r="AI112" s="42"/>
      <c r="AJ112" s="40"/>
      <c r="AK112" s="40"/>
      <c r="AL112" s="40"/>
      <c r="AM112" s="25"/>
      <c r="AN112" s="43">
        <v>511</v>
      </c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140"/>
      <c r="DH112" s="151">
        <f t="shared" si="17"/>
        <v>511</v>
      </c>
      <c r="DI112" s="43">
        <f t="shared" si="18"/>
        <v>0</v>
      </c>
      <c r="DJ112" s="43">
        <f t="shared" si="19"/>
        <v>0</v>
      </c>
      <c r="DK112" s="145">
        <f t="shared" si="20"/>
        <v>0</v>
      </c>
      <c r="DL112" s="161">
        <f t="shared" si="21"/>
        <v>0</v>
      </c>
      <c r="DM112" s="147">
        <f t="shared" si="22"/>
        <v>511</v>
      </c>
      <c r="DN112" s="152">
        <f t="shared" si="23"/>
        <v>0</v>
      </c>
      <c r="DO112" s="147">
        <v>0</v>
      </c>
      <c r="DP112" s="43">
        <v>73</v>
      </c>
      <c r="DQ112" s="43">
        <v>73</v>
      </c>
      <c r="DR112" s="43">
        <v>73</v>
      </c>
      <c r="DS112" s="43">
        <v>73</v>
      </c>
      <c r="DT112" s="43">
        <v>73</v>
      </c>
      <c r="DU112" s="43">
        <v>73</v>
      </c>
      <c r="DV112" s="43">
        <v>73</v>
      </c>
      <c r="DW112" s="43">
        <v>0</v>
      </c>
      <c r="DX112" s="43">
        <v>0</v>
      </c>
      <c r="DY112" s="43">
        <v>0</v>
      </c>
      <c r="DZ112" s="43">
        <v>0</v>
      </c>
      <c r="EA112" s="57">
        <f>SUM(DO112:DZ112)</f>
        <v>511</v>
      </c>
      <c r="EB112" s="45" t="str">
        <f t="shared" si="15"/>
        <v>CORRECTO</v>
      </c>
      <c r="EC112" s="45"/>
    </row>
    <row r="113" spans="1:133" ht="19.5" customHeight="1" x14ac:dyDescent="0.25">
      <c r="A113" s="23">
        <v>106</v>
      </c>
      <c r="B113" s="23">
        <v>2026</v>
      </c>
      <c r="C113" s="34" t="s">
        <v>62</v>
      </c>
      <c r="D113" s="26" t="s">
        <v>497</v>
      </c>
      <c r="E113" s="26" t="s">
        <v>498</v>
      </c>
      <c r="F113" s="25" t="s">
        <v>676</v>
      </c>
      <c r="G113" s="28" t="s">
        <v>507</v>
      </c>
      <c r="H113" s="28" t="s">
        <v>425</v>
      </c>
      <c r="I113" s="28" t="s">
        <v>426</v>
      </c>
      <c r="J113" s="28" t="s">
        <v>427</v>
      </c>
      <c r="K113" s="30" t="s">
        <v>422</v>
      </c>
      <c r="L113" s="31">
        <v>1701</v>
      </c>
      <c r="M113" s="53" t="s">
        <v>74</v>
      </c>
      <c r="N113" s="54" t="s">
        <v>75</v>
      </c>
      <c r="O113" s="53" t="s">
        <v>65</v>
      </c>
      <c r="P113" s="53" t="s">
        <v>66</v>
      </c>
      <c r="Q113" s="53" t="s">
        <v>65</v>
      </c>
      <c r="R113" s="53" t="s">
        <v>66</v>
      </c>
      <c r="S113" s="53" t="s">
        <v>70</v>
      </c>
      <c r="T113" s="55" t="s">
        <v>77</v>
      </c>
      <c r="U113" s="32" t="s">
        <v>66</v>
      </c>
      <c r="V113" s="32" t="s">
        <v>502</v>
      </c>
      <c r="W113" s="103" t="s">
        <v>503</v>
      </c>
      <c r="X113" s="56" t="s">
        <v>67</v>
      </c>
      <c r="Y113" s="32" t="s">
        <v>424</v>
      </c>
      <c r="Z113" s="32" t="s">
        <v>424</v>
      </c>
      <c r="AA113" s="37" t="str">
        <f>+IFERROR(VLOOKUP(AB113,LISTAS!$C$2:$D$13,2,0)," ")</f>
        <v>BIENES Y SERVICIOS DE CONSUMO</v>
      </c>
      <c r="AB113" s="38" t="str">
        <f t="shared" si="16"/>
        <v>53</v>
      </c>
      <c r="AC113" s="47">
        <v>530104</v>
      </c>
      <c r="AD113" s="40" t="str">
        <f>+IFERROR(VLOOKUP(AC113,LISTAS!$A$2:$B$207,2,0)," ")</f>
        <v>Energia Electrica</v>
      </c>
      <c r="AE113" s="40" t="s">
        <v>429</v>
      </c>
      <c r="AF113" s="40"/>
      <c r="AG113" s="113"/>
      <c r="AH113" s="40"/>
      <c r="AI113" s="42"/>
      <c r="AJ113" s="25"/>
      <c r="AK113" s="40"/>
      <c r="AL113" s="40"/>
      <c r="AM113" s="25"/>
      <c r="AN113" s="43">
        <v>490</v>
      </c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140"/>
      <c r="DH113" s="151">
        <f t="shared" si="17"/>
        <v>490</v>
      </c>
      <c r="DI113" s="43">
        <f t="shared" si="18"/>
        <v>0</v>
      </c>
      <c r="DJ113" s="43">
        <f t="shared" si="19"/>
        <v>0</v>
      </c>
      <c r="DK113" s="145">
        <f t="shared" si="20"/>
        <v>0</v>
      </c>
      <c r="DL113" s="161">
        <f t="shared" si="21"/>
        <v>0</v>
      </c>
      <c r="DM113" s="147">
        <f t="shared" si="22"/>
        <v>490</v>
      </c>
      <c r="DN113" s="152">
        <f t="shared" si="23"/>
        <v>0</v>
      </c>
      <c r="DO113" s="147">
        <v>0</v>
      </c>
      <c r="DP113" s="43">
        <v>70</v>
      </c>
      <c r="DQ113" s="43">
        <v>70</v>
      </c>
      <c r="DR113" s="43">
        <v>70</v>
      </c>
      <c r="DS113" s="43">
        <v>70</v>
      </c>
      <c r="DT113" s="43">
        <v>70</v>
      </c>
      <c r="DU113" s="43">
        <v>70</v>
      </c>
      <c r="DV113" s="43">
        <v>70</v>
      </c>
      <c r="DW113" s="43">
        <v>0</v>
      </c>
      <c r="DX113" s="43">
        <v>0</v>
      </c>
      <c r="DY113" s="43">
        <v>0</v>
      </c>
      <c r="DZ113" s="43">
        <v>0</v>
      </c>
      <c r="EA113" s="57">
        <f>SUM(DO113:DZ113)</f>
        <v>490</v>
      </c>
      <c r="EB113" s="45" t="str">
        <f t="shared" si="15"/>
        <v>CORRECTO</v>
      </c>
      <c r="EC113" s="45"/>
    </row>
    <row r="114" spans="1:133" ht="19.5" customHeight="1" x14ac:dyDescent="0.25">
      <c r="A114" s="47">
        <v>107</v>
      </c>
      <c r="B114" s="23">
        <v>2026</v>
      </c>
      <c r="C114" s="34" t="s">
        <v>62</v>
      </c>
      <c r="D114" s="26" t="s">
        <v>497</v>
      </c>
      <c r="E114" s="26" t="s">
        <v>498</v>
      </c>
      <c r="F114" s="25" t="s">
        <v>677</v>
      </c>
      <c r="G114" s="28" t="s">
        <v>508</v>
      </c>
      <c r="H114" s="28" t="s">
        <v>425</v>
      </c>
      <c r="I114" s="28" t="s">
        <v>426</v>
      </c>
      <c r="J114" s="28" t="s">
        <v>427</v>
      </c>
      <c r="K114" s="30" t="s">
        <v>422</v>
      </c>
      <c r="L114" s="31">
        <v>1701</v>
      </c>
      <c r="M114" s="53" t="s">
        <v>74</v>
      </c>
      <c r="N114" s="54" t="s">
        <v>75</v>
      </c>
      <c r="O114" s="53" t="s">
        <v>65</v>
      </c>
      <c r="P114" s="53" t="s">
        <v>66</v>
      </c>
      <c r="Q114" s="53" t="s">
        <v>65</v>
      </c>
      <c r="R114" s="53" t="s">
        <v>66</v>
      </c>
      <c r="S114" s="53" t="s">
        <v>70</v>
      </c>
      <c r="T114" s="55" t="s">
        <v>77</v>
      </c>
      <c r="U114" s="32" t="s">
        <v>66</v>
      </c>
      <c r="V114" s="32" t="s">
        <v>502</v>
      </c>
      <c r="W114" s="103" t="s">
        <v>503</v>
      </c>
      <c r="X114" s="56" t="s">
        <v>67</v>
      </c>
      <c r="Y114" s="32" t="s">
        <v>424</v>
      </c>
      <c r="Z114" s="32" t="s">
        <v>424</v>
      </c>
      <c r="AA114" s="37" t="str">
        <f>+IFERROR(VLOOKUP(AB114,LISTAS!$C$2:$D$13,2,0)," ")</f>
        <v>BIENES Y SERVICIOS DE CONSUMO</v>
      </c>
      <c r="AB114" s="38" t="str">
        <f t="shared" si="16"/>
        <v>53</v>
      </c>
      <c r="AC114" s="47">
        <v>530402</v>
      </c>
      <c r="AD114" s="40" t="str">
        <f>+IFERROR(VLOOKUP(AC114,LISTAS!$A$2:$B$207,2,0)," ")</f>
        <v>Edificios- Locales- Residencias y Cableado Estructurado (Instalacion - Mantenimiento y Reparacion)</v>
      </c>
      <c r="AE114" s="40" t="s">
        <v>430</v>
      </c>
      <c r="AF114" s="40" t="s">
        <v>429</v>
      </c>
      <c r="AG114" s="88">
        <v>1</v>
      </c>
      <c r="AH114" s="37" t="s">
        <v>515</v>
      </c>
      <c r="AI114" s="42">
        <v>1970</v>
      </c>
      <c r="AJ114" s="25" t="s">
        <v>517</v>
      </c>
      <c r="AK114" s="40" t="s">
        <v>447</v>
      </c>
      <c r="AL114" s="40" t="s">
        <v>433</v>
      </c>
      <c r="AM114" s="25" t="s">
        <v>516</v>
      </c>
      <c r="AN114" s="43">
        <v>1970</v>
      </c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140"/>
      <c r="DH114" s="151">
        <f t="shared" si="17"/>
        <v>1970</v>
      </c>
      <c r="DI114" s="43">
        <f t="shared" si="18"/>
        <v>0</v>
      </c>
      <c r="DJ114" s="43">
        <f t="shared" si="19"/>
        <v>0</v>
      </c>
      <c r="DK114" s="145">
        <f t="shared" si="20"/>
        <v>0</v>
      </c>
      <c r="DL114" s="161">
        <f t="shared" si="21"/>
        <v>0</v>
      </c>
      <c r="DM114" s="147">
        <f t="shared" si="22"/>
        <v>1970</v>
      </c>
      <c r="DN114" s="152">
        <f t="shared" si="23"/>
        <v>0</v>
      </c>
      <c r="DO114" s="147">
        <v>0</v>
      </c>
      <c r="DP114" s="43">
        <v>0</v>
      </c>
      <c r="DQ114" s="43">
        <v>0</v>
      </c>
      <c r="DR114" s="43">
        <v>1000</v>
      </c>
      <c r="DS114" s="43">
        <v>0</v>
      </c>
      <c r="DT114" s="43">
        <v>0</v>
      </c>
      <c r="DU114" s="43">
        <v>0</v>
      </c>
      <c r="DV114" s="43">
        <v>970</v>
      </c>
      <c r="DW114" s="43">
        <v>0</v>
      </c>
      <c r="DX114" s="43">
        <v>0</v>
      </c>
      <c r="DY114" s="43">
        <v>0</v>
      </c>
      <c r="DZ114" s="43">
        <v>0</v>
      </c>
      <c r="EA114" s="57">
        <f t="shared" si="25"/>
        <v>1970</v>
      </c>
      <c r="EB114" s="45" t="str">
        <f t="shared" si="15"/>
        <v>CORRECTO</v>
      </c>
      <c r="EC114" s="45"/>
    </row>
    <row r="115" spans="1:133" ht="19.5" customHeight="1" x14ac:dyDescent="0.25">
      <c r="A115" s="47">
        <v>108</v>
      </c>
      <c r="B115" s="23">
        <v>2026</v>
      </c>
      <c r="C115" s="34" t="s">
        <v>62</v>
      </c>
      <c r="D115" s="26" t="s">
        <v>497</v>
      </c>
      <c r="E115" s="26" t="s">
        <v>498</v>
      </c>
      <c r="F115" s="25" t="s">
        <v>678</v>
      </c>
      <c r="G115" s="28" t="s">
        <v>509</v>
      </c>
      <c r="H115" s="28" t="s">
        <v>425</v>
      </c>
      <c r="I115" s="28" t="s">
        <v>426</v>
      </c>
      <c r="J115" s="28" t="s">
        <v>427</v>
      </c>
      <c r="K115" s="30" t="s">
        <v>422</v>
      </c>
      <c r="L115" s="31">
        <v>1701</v>
      </c>
      <c r="M115" s="53" t="s">
        <v>74</v>
      </c>
      <c r="N115" s="54" t="s">
        <v>75</v>
      </c>
      <c r="O115" s="53" t="s">
        <v>65</v>
      </c>
      <c r="P115" s="53" t="s">
        <v>66</v>
      </c>
      <c r="Q115" s="53" t="s">
        <v>65</v>
      </c>
      <c r="R115" s="53" t="s">
        <v>66</v>
      </c>
      <c r="S115" s="53" t="s">
        <v>70</v>
      </c>
      <c r="T115" s="55" t="s">
        <v>77</v>
      </c>
      <c r="U115" s="32" t="s">
        <v>66</v>
      </c>
      <c r="V115" s="32" t="s">
        <v>502</v>
      </c>
      <c r="W115" s="103" t="s">
        <v>503</v>
      </c>
      <c r="X115" s="56" t="s">
        <v>67</v>
      </c>
      <c r="Y115" s="32" t="s">
        <v>424</v>
      </c>
      <c r="Z115" s="32" t="s">
        <v>424</v>
      </c>
      <c r="AA115" s="37" t="str">
        <f>+IFERROR(VLOOKUP(AB115,LISTAS!$C$2:$D$13,2,0)," ")</f>
        <v>BIENES Y SERVICIOS DE CONSUMO</v>
      </c>
      <c r="AB115" s="38" t="str">
        <f t="shared" si="16"/>
        <v>53</v>
      </c>
      <c r="AC115" s="47">
        <v>530502</v>
      </c>
      <c r="AD115" s="40" t="str">
        <f>+IFERROR(VLOOKUP(AC115,LISTAS!$A$2:$B$207,2,0)," ")</f>
        <v>Edificios- Locales y Residencias- Parqueaderos- Casilleros Judiciales y Bancarios (Arrendamiento)</v>
      </c>
      <c r="AE115" s="40" t="s">
        <v>429</v>
      </c>
      <c r="AF115" s="25"/>
      <c r="AG115" s="90"/>
      <c r="AH115" s="25"/>
      <c r="AI115" s="42"/>
      <c r="AJ115" s="25"/>
      <c r="AK115" s="25"/>
      <c r="AL115" s="25"/>
      <c r="AM115" s="25"/>
      <c r="AN115" s="43">
        <v>9000</v>
      </c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51"/>
      <c r="DH115" s="151">
        <f t="shared" si="17"/>
        <v>9000</v>
      </c>
      <c r="DI115" s="43">
        <f t="shared" si="18"/>
        <v>0</v>
      </c>
      <c r="DJ115" s="43">
        <f t="shared" si="19"/>
        <v>0</v>
      </c>
      <c r="DK115" s="145">
        <f t="shared" si="20"/>
        <v>0</v>
      </c>
      <c r="DL115" s="161">
        <f t="shared" si="21"/>
        <v>0</v>
      </c>
      <c r="DM115" s="147">
        <f t="shared" si="22"/>
        <v>9000</v>
      </c>
      <c r="DN115" s="152">
        <f t="shared" si="23"/>
        <v>0</v>
      </c>
      <c r="DO115" s="147">
        <v>0</v>
      </c>
      <c r="DP115" s="43">
        <v>0</v>
      </c>
      <c r="DQ115" s="43">
        <v>0</v>
      </c>
      <c r="DR115" s="43">
        <v>9000</v>
      </c>
      <c r="DS115" s="43">
        <v>0</v>
      </c>
      <c r="DT115" s="43">
        <v>0</v>
      </c>
      <c r="DU115" s="43">
        <v>0</v>
      </c>
      <c r="DV115" s="43">
        <v>0</v>
      </c>
      <c r="DW115" s="43">
        <v>0</v>
      </c>
      <c r="DX115" s="43">
        <v>0</v>
      </c>
      <c r="DY115" s="43">
        <v>0</v>
      </c>
      <c r="DZ115" s="43">
        <v>0</v>
      </c>
      <c r="EA115" s="57">
        <f t="shared" si="25"/>
        <v>9000</v>
      </c>
      <c r="EB115" s="45" t="str">
        <f t="shared" si="15"/>
        <v>CORRECTO</v>
      </c>
      <c r="EC115" s="45"/>
    </row>
    <row r="116" spans="1:133" ht="19.5" customHeight="1" x14ac:dyDescent="0.25">
      <c r="A116" s="23">
        <v>109</v>
      </c>
      <c r="B116" s="23">
        <v>2026</v>
      </c>
      <c r="C116" s="34" t="s">
        <v>62</v>
      </c>
      <c r="D116" s="26" t="s">
        <v>497</v>
      </c>
      <c r="E116" s="26" t="s">
        <v>498</v>
      </c>
      <c r="F116" s="25" t="s">
        <v>679</v>
      </c>
      <c r="G116" s="28" t="s">
        <v>510</v>
      </c>
      <c r="H116" s="28" t="s">
        <v>425</v>
      </c>
      <c r="I116" s="28" t="s">
        <v>426</v>
      </c>
      <c r="J116" s="28" t="s">
        <v>427</v>
      </c>
      <c r="K116" s="30" t="s">
        <v>422</v>
      </c>
      <c r="L116" s="31">
        <v>1701</v>
      </c>
      <c r="M116" s="53" t="s">
        <v>74</v>
      </c>
      <c r="N116" s="54" t="s">
        <v>75</v>
      </c>
      <c r="O116" s="53" t="s">
        <v>65</v>
      </c>
      <c r="P116" s="53" t="s">
        <v>66</v>
      </c>
      <c r="Q116" s="53" t="s">
        <v>65</v>
      </c>
      <c r="R116" s="53" t="s">
        <v>66</v>
      </c>
      <c r="S116" s="53" t="s">
        <v>70</v>
      </c>
      <c r="T116" s="55" t="s">
        <v>77</v>
      </c>
      <c r="U116" s="32" t="s">
        <v>66</v>
      </c>
      <c r="V116" s="32" t="s">
        <v>502</v>
      </c>
      <c r="W116" s="103" t="s">
        <v>503</v>
      </c>
      <c r="X116" s="56" t="s">
        <v>67</v>
      </c>
      <c r="Y116" s="32" t="s">
        <v>424</v>
      </c>
      <c r="Z116" s="32" t="s">
        <v>424</v>
      </c>
      <c r="AA116" s="37" t="str">
        <f>+IFERROR(VLOOKUP(AB116,LISTAS!$C$2:$D$13,2,0)," ")</f>
        <v>BIENES Y SERVICIOS DE CONSUMO</v>
      </c>
      <c r="AB116" s="38" t="str">
        <f t="shared" si="16"/>
        <v>53</v>
      </c>
      <c r="AC116" s="47">
        <v>530502</v>
      </c>
      <c r="AD116" s="40" t="str">
        <f>+IFERROR(VLOOKUP(AC116,LISTAS!$A$2:$B$207,2,0)," ")</f>
        <v>Edificios- Locales y Residencias- Parqueaderos- Casilleros Judiciales y Bancarios (Arrendamiento)</v>
      </c>
      <c r="AE116" s="40" t="s">
        <v>429</v>
      </c>
      <c r="AF116" s="25"/>
      <c r="AG116" s="114"/>
      <c r="AH116" s="25"/>
      <c r="AI116" s="42"/>
      <c r="AJ116" s="37"/>
      <c r="AK116" s="37"/>
      <c r="AL116" s="37"/>
      <c r="AM116" s="25"/>
      <c r="AN116" s="43">
        <v>7000</v>
      </c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51"/>
      <c r="DH116" s="151">
        <f t="shared" si="17"/>
        <v>7000</v>
      </c>
      <c r="DI116" s="43">
        <f t="shared" si="18"/>
        <v>0</v>
      </c>
      <c r="DJ116" s="43">
        <f t="shared" si="19"/>
        <v>0</v>
      </c>
      <c r="DK116" s="145">
        <f t="shared" si="20"/>
        <v>0</v>
      </c>
      <c r="DL116" s="161">
        <f t="shared" si="21"/>
        <v>0</v>
      </c>
      <c r="DM116" s="147">
        <f t="shared" si="22"/>
        <v>7000</v>
      </c>
      <c r="DN116" s="152">
        <f t="shared" si="23"/>
        <v>0</v>
      </c>
      <c r="DO116" s="147">
        <v>0</v>
      </c>
      <c r="DP116" s="43">
        <v>0</v>
      </c>
      <c r="DQ116" s="43">
        <v>0</v>
      </c>
      <c r="DR116" s="43">
        <v>7000</v>
      </c>
      <c r="DS116" s="43">
        <v>0</v>
      </c>
      <c r="DT116" s="43">
        <v>0</v>
      </c>
      <c r="DU116" s="43">
        <v>0</v>
      </c>
      <c r="DV116" s="43">
        <v>0</v>
      </c>
      <c r="DW116" s="43">
        <v>0</v>
      </c>
      <c r="DX116" s="43">
        <v>0</v>
      </c>
      <c r="DY116" s="43">
        <v>0</v>
      </c>
      <c r="DZ116" s="43">
        <v>0</v>
      </c>
      <c r="EA116" s="57">
        <f>SUM(DO116:DZ116)</f>
        <v>7000</v>
      </c>
      <c r="EB116" s="45" t="str">
        <f t="shared" si="15"/>
        <v>CORRECTO</v>
      </c>
      <c r="EC116" s="45"/>
    </row>
    <row r="117" spans="1:133" ht="19.5" customHeight="1" x14ac:dyDescent="0.25">
      <c r="A117" s="47">
        <v>110</v>
      </c>
      <c r="B117" s="23">
        <v>2026</v>
      </c>
      <c r="C117" s="34" t="s">
        <v>62</v>
      </c>
      <c r="D117" s="26" t="s">
        <v>499</v>
      </c>
      <c r="E117" s="26" t="s">
        <v>500</v>
      </c>
      <c r="F117" s="25" t="s">
        <v>680</v>
      </c>
      <c r="G117" s="28" t="s">
        <v>511</v>
      </c>
      <c r="H117" s="28" t="s">
        <v>425</v>
      </c>
      <c r="I117" s="28" t="s">
        <v>426</v>
      </c>
      <c r="J117" s="28" t="s">
        <v>427</v>
      </c>
      <c r="K117" s="30" t="s">
        <v>422</v>
      </c>
      <c r="L117" s="31">
        <v>1701</v>
      </c>
      <c r="M117" s="53" t="s">
        <v>74</v>
      </c>
      <c r="N117" s="54" t="s">
        <v>75</v>
      </c>
      <c r="O117" s="53" t="s">
        <v>65</v>
      </c>
      <c r="P117" s="53" t="s">
        <v>66</v>
      </c>
      <c r="Q117" s="53" t="s">
        <v>65</v>
      </c>
      <c r="R117" s="53" t="s">
        <v>66</v>
      </c>
      <c r="S117" s="53" t="s">
        <v>70</v>
      </c>
      <c r="T117" s="55" t="s">
        <v>77</v>
      </c>
      <c r="U117" s="32" t="s">
        <v>66</v>
      </c>
      <c r="V117" s="32" t="s">
        <v>502</v>
      </c>
      <c r="W117" s="103" t="s">
        <v>503</v>
      </c>
      <c r="X117" s="56" t="s">
        <v>67</v>
      </c>
      <c r="Y117" s="32" t="s">
        <v>424</v>
      </c>
      <c r="Z117" s="32" t="s">
        <v>424</v>
      </c>
      <c r="AA117" s="37" t="str">
        <f>+IFERROR(VLOOKUP(AB117,LISTAS!$C$2:$D$13,2,0)," ")</f>
        <v>BIENES Y SERVICIOS DE CONSUMO</v>
      </c>
      <c r="AB117" s="38" t="str">
        <f t="shared" si="16"/>
        <v>53</v>
      </c>
      <c r="AC117" s="47">
        <v>530807</v>
      </c>
      <c r="AD117" s="40" t="str">
        <f>+IFERROR(VLOOKUP(AC117,LISTAS!$A$2:$B$207,2,0)," ")</f>
        <v>Materiales de Impresión, Fotografía, Reproducción y Publicaciones</v>
      </c>
      <c r="AE117" s="40" t="s">
        <v>430</v>
      </c>
      <c r="AF117" s="40" t="s">
        <v>429</v>
      </c>
      <c r="AG117" s="88">
        <v>1</v>
      </c>
      <c r="AH117" s="40" t="s">
        <v>515</v>
      </c>
      <c r="AI117" s="42">
        <v>5000</v>
      </c>
      <c r="AJ117" s="40" t="s">
        <v>439</v>
      </c>
      <c r="AK117" s="40" t="s">
        <v>50</v>
      </c>
      <c r="AL117" s="40" t="s">
        <v>433</v>
      </c>
      <c r="AM117" s="25" t="s">
        <v>518</v>
      </c>
      <c r="AN117" s="43">
        <v>5000</v>
      </c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51"/>
      <c r="DH117" s="151">
        <f t="shared" si="17"/>
        <v>5000</v>
      </c>
      <c r="DI117" s="43">
        <f t="shared" si="18"/>
        <v>0</v>
      </c>
      <c r="DJ117" s="43">
        <f t="shared" si="19"/>
        <v>0</v>
      </c>
      <c r="DK117" s="145">
        <f t="shared" si="20"/>
        <v>0</v>
      </c>
      <c r="DL117" s="161">
        <f t="shared" si="21"/>
        <v>0</v>
      </c>
      <c r="DM117" s="147">
        <f t="shared" si="22"/>
        <v>5000</v>
      </c>
      <c r="DN117" s="152">
        <f t="shared" si="23"/>
        <v>0</v>
      </c>
      <c r="DO117" s="147">
        <v>0</v>
      </c>
      <c r="DP117" s="43">
        <v>0</v>
      </c>
      <c r="DQ117" s="43">
        <v>0</v>
      </c>
      <c r="DR117" s="43">
        <v>5000</v>
      </c>
      <c r="DS117" s="43">
        <v>0</v>
      </c>
      <c r="DT117" s="43">
        <v>0</v>
      </c>
      <c r="DU117" s="43">
        <v>0</v>
      </c>
      <c r="DV117" s="43">
        <v>0</v>
      </c>
      <c r="DW117" s="43">
        <v>0</v>
      </c>
      <c r="DX117" s="43">
        <v>0</v>
      </c>
      <c r="DY117" s="43">
        <v>0</v>
      </c>
      <c r="DZ117" s="43">
        <v>0</v>
      </c>
      <c r="EA117" s="57">
        <f>SUM(DO117:DZ117)</f>
        <v>5000</v>
      </c>
      <c r="EB117" s="45" t="str">
        <f t="shared" si="15"/>
        <v>CORRECTO</v>
      </c>
      <c r="EC117" s="45"/>
    </row>
    <row r="118" spans="1:133" ht="19.5" customHeight="1" x14ac:dyDescent="0.25">
      <c r="A118" s="47">
        <v>111</v>
      </c>
      <c r="B118" s="23">
        <v>2026</v>
      </c>
      <c r="C118" s="34" t="s">
        <v>62</v>
      </c>
      <c r="D118" s="26" t="s">
        <v>499</v>
      </c>
      <c r="E118" s="26" t="s">
        <v>500</v>
      </c>
      <c r="F118" s="25" t="s">
        <v>681</v>
      </c>
      <c r="G118" s="28" t="s">
        <v>512</v>
      </c>
      <c r="H118" s="28" t="s">
        <v>425</v>
      </c>
      <c r="I118" s="28" t="s">
        <v>426</v>
      </c>
      <c r="J118" s="28" t="s">
        <v>427</v>
      </c>
      <c r="K118" s="30" t="s">
        <v>422</v>
      </c>
      <c r="L118" s="31">
        <v>1701</v>
      </c>
      <c r="M118" s="53" t="s">
        <v>74</v>
      </c>
      <c r="N118" s="54" t="s">
        <v>75</v>
      </c>
      <c r="O118" s="53" t="s">
        <v>65</v>
      </c>
      <c r="P118" s="53" t="s">
        <v>66</v>
      </c>
      <c r="Q118" s="53" t="s">
        <v>65</v>
      </c>
      <c r="R118" s="53" t="s">
        <v>66</v>
      </c>
      <c r="S118" s="53" t="s">
        <v>70</v>
      </c>
      <c r="T118" s="55" t="s">
        <v>77</v>
      </c>
      <c r="U118" s="32" t="s">
        <v>66</v>
      </c>
      <c r="V118" s="32" t="s">
        <v>502</v>
      </c>
      <c r="W118" s="103" t="s">
        <v>503</v>
      </c>
      <c r="X118" s="56" t="s">
        <v>67</v>
      </c>
      <c r="Y118" s="32" t="s">
        <v>424</v>
      </c>
      <c r="Z118" s="32" t="s">
        <v>424</v>
      </c>
      <c r="AA118" s="37" t="str">
        <f>+IFERROR(VLOOKUP(AB118,LISTAS!$C$2:$D$13,2,0)," ")</f>
        <v>BIENES Y SERVICIOS DE CONSUMO</v>
      </c>
      <c r="AB118" s="38" t="str">
        <f t="shared" si="16"/>
        <v>53</v>
      </c>
      <c r="AC118" s="47">
        <v>530303</v>
      </c>
      <c r="AD118" s="40" t="str">
        <f>+IFERROR(VLOOKUP(AC118,LISTAS!$A$2:$B$207,2,0)," ")</f>
        <v>Viaticos y Subsistencias en el Interior</v>
      </c>
      <c r="AE118" s="92" t="s">
        <v>429</v>
      </c>
      <c r="AF118" s="115"/>
      <c r="AG118" s="88"/>
      <c r="AH118" s="40"/>
      <c r="AI118" s="42"/>
      <c r="AJ118" s="40"/>
      <c r="AK118" s="40"/>
      <c r="AL118" s="40"/>
      <c r="AM118" s="25"/>
      <c r="AN118" s="43">
        <v>3520</v>
      </c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51"/>
      <c r="DH118" s="151">
        <f t="shared" si="17"/>
        <v>3520</v>
      </c>
      <c r="DI118" s="43">
        <f t="shared" si="18"/>
        <v>0</v>
      </c>
      <c r="DJ118" s="43">
        <f t="shared" si="19"/>
        <v>0</v>
      </c>
      <c r="DK118" s="145">
        <f t="shared" si="20"/>
        <v>0</v>
      </c>
      <c r="DL118" s="161">
        <f t="shared" si="21"/>
        <v>0</v>
      </c>
      <c r="DM118" s="147">
        <f t="shared" si="22"/>
        <v>3520</v>
      </c>
      <c r="DN118" s="152">
        <f t="shared" si="23"/>
        <v>0</v>
      </c>
      <c r="DO118" s="147">
        <v>0</v>
      </c>
      <c r="DP118" s="43">
        <v>640</v>
      </c>
      <c r="DQ118" s="43">
        <v>640</v>
      </c>
      <c r="DR118" s="43">
        <v>960</v>
      </c>
      <c r="DS118" s="43">
        <v>640</v>
      </c>
      <c r="DT118" s="43">
        <v>640</v>
      </c>
      <c r="DU118" s="43">
        <v>0</v>
      </c>
      <c r="DV118" s="43">
        <v>0</v>
      </c>
      <c r="DW118" s="43">
        <v>0</v>
      </c>
      <c r="DX118" s="43">
        <v>0</v>
      </c>
      <c r="DY118" s="43">
        <v>0</v>
      </c>
      <c r="DZ118" s="43">
        <v>0</v>
      </c>
      <c r="EA118" s="57">
        <f t="shared" si="25"/>
        <v>3520</v>
      </c>
      <c r="EB118" s="45" t="str">
        <f t="shared" si="15"/>
        <v>CORRECTO</v>
      </c>
      <c r="EC118" s="45"/>
    </row>
    <row r="119" spans="1:133" ht="19.5" customHeight="1" x14ac:dyDescent="0.25">
      <c r="A119" s="47">
        <v>112</v>
      </c>
      <c r="B119" s="23">
        <v>2026</v>
      </c>
      <c r="C119" s="34" t="s">
        <v>62</v>
      </c>
      <c r="D119" s="26" t="s">
        <v>499</v>
      </c>
      <c r="E119" s="26" t="s">
        <v>500</v>
      </c>
      <c r="F119" s="25" t="s">
        <v>682</v>
      </c>
      <c r="G119" s="28" t="s">
        <v>513</v>
      </c>
      <c r="H119" s="28" t="s">
        <v>425</v>
      </c>
      <c r="I119" s="28" t="s">
        <v>426</v>
      </c>
      <c r="J119" s="28" t="s">
        <v>427</v>
      </c>
      <c r="K119" s="30" t="s">
        <v>422</v>
      </c>
      <c r="L119" s="31">
        <v>1701</v>
      </c>
      <c r="M119" s="53" t="s">
        <v>74</v>
      </c>
      <c r="N119" s="54" t="s">
        <v>75</v>
      </c>
      <c r="O119" s="53" t="s">
        <v>65</v>
      </c>
      <c r="P119" s="53" t="s">
        <v>66</v>
      </c>
      <c r="Q119" s="53" t="s">
        <v>65</v>
      </c>
      <c r="R119" s="53" t="s">
        <v>66</v>
      </c>
      <c r="S119" s="53" t="s">
        <v>70</v>
      </c>
      <c r="T119" s="55" t="s">
        <v>77</v>
      </c>
      <c r="U119" s="32" t="s">
        <v>66</v>
      </c>
      <c r="V119" s="32" t="s">
        <v>502</v>
      </c>
      <c r="W119" s="103" t="s">
        <v>503</v>
      </c>
      <c r="X119" s="56" t="s">
        <v>67</v>
      </c>
      <c r="Y119" s="32" t="s">
        <v>424</v>
      </c>
      <c r="Z119" s="32" t="s">
        <v>424</v>
      </c>
      <c r="AA119" s="37" t="str">
        <f>+IFERROR(VLOOKUP(AB119,LISTAS!$C$2:$D$13,2,0)," ")</f>
        <v>BIENES Y SERVICIOS DE CONSUMO</v>
      </c>
      <c r="AB119" s="38" t="str">
        <f t="shared" si="16"/>
        <v>53</v>
      </c>
      <c r="AC119" s="47">
        <v>530802</v>
      </c>
      <c r="AD119" s="40" t="str">
        <f>+IFERROR(VLOOKUP(AC119,LISTAS!$A$2:$B$207,2,0)," ")</f>
        <v>Vestuario- Lenceria- Prendas de Proteccion- y- Accesorios para Uniformes del personal de proteccion vigilancia y seguridad</v>
      </c>
      <c r="AE119" s="40" t="s">
        <v>430</v>
      </c>
      <c r="AF119" s="40" t="s">
        <v>429</v>
      </c>
      <c r="AG119" s="88">
        <v>1</v>
      </c>
      <c r="AH119" s="40" t="s">
        <v>515</v>
      </c>
      <c r="AI119" s="42">
        <v>6000</v>
      </c>
      <c r="AJ119" s="40" t="s">
        <v>439</v>
      </c>
      <c r="AK119" s="25" t="s">
        <v>440</v>
      </c>
      <c r="AL119" s="40" t="s">
        <v>433</v>
      </c>
      <c r="AM119" s="25" t="s">
        <v>518</v>
      </c>
      <c r="AN119" s="43">
        <v>6000</v>
      </c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51"/>
      <c r="DH119" s="151">
        <f t="shared" si="17"/>
        <v>6000</v>
      </c>
      <c r="DI119" s="43">
        <f t="shared" si="18"/>
        <v>0</v>
      </c>
      <c r="DJ119" s="43">
        <f t="shared" si="19"/>
        <v>0</v>
      </c>
      <c r="DK119" s="145">
        <f t="shared" si="20"/>
        <v>0</v>
      </c>
      <c r="DL119" s="161">
        <f t="shared" si="21"/>
        <v>0</v>
      </c>
      <c r="DM119" s="147">
        <f t="shared" si="22"/>
        <v>6000</v>
      </c>
      <c r="DN119" s="152">
        <f t="shared" si="23"/>
        <v>0</v>
      </c>
      <c r="DO119" s="147">
        <v>0</v>
      </c>
      <c r="DP119" s="43">
        <v>6000</v>
      </c>
      <c r="DQ119" s="43">
        <v>0</v>
      </c>
      <c r="DR119" s="43">
        <v>0</v>
      </c>
      <c r="DS119" s="43">
        <v>0</v>
      </c>
      <c r="DT119" s="43">
        <v>0</v>
      </c>
      <c r="DU119" s="43">
        <v>0</v>
      </c>
      <c r="DV119" s="43">
        <v>0</v>
      </c>
      <c r="DW119" s="43">
        <v>0</v>
      </c>
      <c r="DX119" s="43">
        <v>0</v>
      </c>
      <c r="DY119" s="43">
        <v>0</v>
      </c>
      <c r="DZ119" s="43">
        <v>0</v>
      </c>
      <c r="EA119" s="57">
        <f t="shared" si="25"/>
        <v>6000</v>
      </c>
      <c r="EB119" s="45" t="str">
        <f t="shared" si="15"/>
        <v>CORRECTO</v>
      </c>
      <c r="EC119" s="45"/>
    </row>
    <row r="120" spans="1:133" ht="19.5" customHeight="1" x14ac:dyDescent="0.25">
      <c r="A120" s="23">
        <v>113</v>
      </c>
      <c r="B120" s="23">
        <v>2026</v>
      </c>
      <c r="C120" s="34" t="s">
        <v>62</v>
      </c>
      <c r="D120" s="26" t="s">
        <v>499</v>
      </c>
      <c r="E120" s="26" t="s">
        <v>500</v>
      </c>
      <c r="F120" s="25" t="s">
        <v>683</v>
      </c>
      <c r="G120" s="28" t="s">
        <v>514</v>
      </c>
      <c r="H120" s="28" t="s">
        <v>425</v>
      </c>
      <c r="I120" s="28" t="s">
        <v>426</v>
      </c>
      <c r="J120" s="28" t="s">
        <v>427</v>
      </c>
      <c r="K120" s="30" t="s">
        <v>422</v>
      </c>
      <c r="L120" s="31">
        <v>1701</v>
      </c>
      <c r="M120" s="53" t="s">
        <v>74</v>
      </c>
      <c r="N120" s="54" t="s">
        <v>75</v>
      </c>
      <c r="O120" s="53" t="s">
        <v>65</v>
      </c>
      <c r="P120" s="53" t="s">
        <v>66</v>
      </c>
      <c r="Q120" s="53" t="s">
        <v>65</v>
      </c>
      <c r="R120" s="53" t="s">
        <v>66</v>
      </c>
      <c r="S120" s="53" t="s">
        <v>70</v>
      </c>
      <c r="T120" s="55" t="s">
        <v>77</v>
      </c>
      <c r="U120" s="32" t="s">
        <v>66</v>
      </c>
      <c r="V120" s="32" t="s">
        <v>502</v>
      </c>
      <c r="W120" s="103" t="s">
        <v>503</v>
      </c>
      <c r="X120" s="56" t="s">
        <v>67</v>
      </c>
      <c r="Y120" s="32" t="s">
        <v>424</v>
      </c>
      <c r="Z120" s="32" t="s">
        <v>424</v>
      </c>
      <c r="AA120" s="37" t="str">
        <f>+IFERROR(VLOOKUP(AB120,LISTAS!$C$2:$D$13,2,0)," ")</f>
        <v>BIENES Y SERVICIOS DE CONSUMO</v>
      </c>
      <c r="AB120" s="38" t="str">
        <f t="shared" si="16"/>
        <v>53</v>
      </c>
      <c r="AC120" s="47">
        <v>530402</v>
      </c>
      <c r="AD120" s="40" t="str">
        <f>+IFERROR(VLOOKUP(AC120,LISTAS!$A$2:$B$207,2,0)," ")</f>
        <v>Edificios- Locales- Residencias y Cableado Estructurado (Instalacion - Mantenimiento y Reparacion)</v>
      </c>
      <c r="AE120" s="115" t="s">
        <v>430</v>
      </c>
      <c r="AF120" s="115" t="s">
        <v>429</v>
      </c>
      <c r="AG120" s="116">
        <v>1</v>
      </c>
      <c r="AH120" s="115" t="s">
        <v>515</v>
      </c>
      <c r="AI120" s="87">
        <v>3000</v>
      </c>
      <c r="AJ120" s="92" t="s">
        <v>439</v>
      </c>
      <c r="AK120" s="92" t="s">
        <v>445</v>
      </c>
      <c r="AL120" s="40" t="s">
        <v>433</v>
      </c>
      <c r="AM120" s="25" t="s">
        <v>518</v>
      </c>
      <c r="AN120" s="43">
        <v>3000</v>
      </c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51"/>
      <c r="DH120" s="151">
        <f t="shared" si="17"/>
        <v>3000</v>
      </c>
      <c r="DI120" s="43">
        <f t="shared" si="18"/>
        <v>0</v>
      </c>
      <c r="DJ120" s="43">
        <f t="shared" si="19"/>
        <v>0</v>
      </c>
      <c r="DK120" s="145">
        <f t="shared" si="20"/>
        <v>0</v>
      </c>
      <c r="DL120" s="161">
        <f t="shared" si="21"/>
        <v>0</v>
      </c>
      <c r="DM120" s="147">
        <f t="shared" si="22"/>
        <v>3000</v>
      </c>
      <c r="DN120" s="152">
        <f t="shared" si="23"/>
        <v>0</v>
      </c>
      <c r="DO120" s="147">
        <v>0</v>
      </c>
      <c r="DP120" s="43">
        <v>0</v>
      </c>
      <c r="DQ120" s="43">
        <v>3000</v>
      </c>
      <c r="DR120" s="43">
        <v>0</v>
      </c>
      <c r="DS120" s="43">
        <v>0</v>
      </c>
      <c r="DT120" s="43">
        <v>0</v>
      </c>
      <c r="DU120" s="43">
        <v>0</v>
      </c>
      <c r="DV120" s="43">
        <v>0</v>
      </c>
      <c r="DW120" s="43">
        <v>0</v>
      </c>
      <c r="DX120" s="43">
        <v>0</v>
      </c>
      <c r="DY120" s="43">
        <v>0</v>
      </c>
      <c r="DZ120" s="43">
        <v>0</v>
      </c>
      <c r="EA120" s="57">
        <f t="shared" si="25"/>
        <v>3000</v>
      </c>
      <c r="EB120" s="45" t="str">
        <f t="shared" si="15"/>
        <v>CORRECTO</v>
      </c>
      <c r="EC120" s="45"/>
    </row>
    <row r="121" spans="1:133" ht="19.5" customHeight="1" x14ac:dyDescent="0.25">
      <c r="A121" s="47">
        <v>114</v>
      </c>
      <c r="B121" s="23">
        <v>2026</v>
      </c>
      <c r="C121" s="34" t="s">
        <v>62</v>
      </c>
      <c r="D121" s="25" t="s">
        <v>519</v>
      </c>
      <c r="E121" s="25" t="s">
        <v>520</v>
      </c>
      <c r="F121" s="25" t="s">
        <v>684</v>
      </c>
      <c r="G121" s="28" t="s">
        <v>524</v>
      </c>
      <c r="H121" s="28" t="s">
        <v>425</v>
      </c>
      <c r="I121" s="28" t="s">
        <v>426</v>
      </c>
      <c r="J121" s="28" t="s">
        <v>427</v>
      </c>
      <c r="K121" s="30" t="s">
        <v>422</v>
      </c>
      <c r="L121" s="31">
        <v>1701</v>
      </c>
      <c r="M121" s="53" t="s">
        <v>74</v>
      </c>
      <c r="N121" s="54" t="s">
        <v>75</v>
      </c>
      <c r="O121" s="53" t="s">
        <v>65</v>
      </c>
      <c r="P121" s="53" t="s">
        <v>66</v>
      </c>
      <c r="Q121" s="53" t="s">
        <v>65</v>
      </c>
      <c r="R121" s="53" t="s">
        <v>66</v>
      </c>
      <c r="S121" s="53" t="s">
        <v>70</v>
      </c>
      <c r="T121" s="55" t="s">
        <v>77</v>
      </c>
      <c r="U121" s="32" t="s">
        <v>66</v>
      </c>
      <c r="V121" s="32">
        <v>99999999</v>
      </c>
      <c r="W121" s="30" t="s">
        <v>423</v>
      </c>
      <c r="X121" s="56" t="s">
        <v>67</v>
      </c>
      <c r="Y121" s="32" t="s">
        <v>424</v>
      </c>
      <c r="Z121" s="32" t="s">
        <v>424</v>
      </c>
      <c r="AA121" s="37" t="str">
        <f>+IFERROR(VLOOKUP(AB121,LISTAS!$C$2:$D$13,2,0)," ")</f>
        <v>BIENES Y SERVICIOS DE CONSUMO</v>
      </c>
      <c r="AB121" s="38" t="str">
        <f t="shared" si="16"/>
        <v>53</v>
      </c>
      <c r="AC121" s="47">
        <v>530606</v>
      </c>
      <c r="AD121" s="40" t="str">
        <f>+IFERROR(VLOOKUP(AC121,LISTAS!$A$2:$B$207,2,0)," ")</f>
        <v>Honorarios por Contratos Civiles de Servicios</v>
      </c>
      <c r="AE121" s="40" t="s">
        <v>430</v>
      </c>
      <c r="AF121" s="40" t="s">
        <v>429</v>
      </c>
      <c r="AG121" s="88">
        <v>3636</v>
      </c>
      <c r="AH121" s="40" t="s">
        <v>489</v>
      </c>
      <c r="AI121" s="42">
        <v>3636</v>
      </c>
      <c r="AJ121" s="40" t="s">
        <v>439</v>
      </c>
      <c r="AK121" s="40" t="s">
        <v>440</v>
      </c>
      <c r="AL121" s="40" t="s">
        <v>444</v>
      </c>
      <c r="AM121" s="25" t="s">
        <v>476</v>
      </c>
      <c r="AN121" s="43">
        <v>3636</v>
      </c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51"/>
      <c r="DH121" s="151">
        <f t="shared" si="17"/>
        <v>3636</v>
      </c>
      <c r="DI121" s="43">
        <f t="shared" si="18"/>
        <v>0</v>
      </c>
      <c r="DJ121" s="43">
        <f t="shared" si="19"/>
        <v>0</v>
      </c>
      <c r="DK121" s="145">
        <f t="shared" si="20"/>
        <v>0</v>
      </c>
      <c r="DL121" s="161">
        <f t="shared" si="21"/>
        <v>0</v>
      </c>
      <c r="DM121" s="147">
        <f t="shared" si="22"/>
        <v>3636</v>
      </c>
      <c r="DN121" s="152">
        <f t="shared" si="23"/>
        <v>0</v>
      </c>
      <c r="DO121" s="147">
        <v>0</v>
      </c>
      <c r="DP121" s="43">
        <v>0</v>
      </c>
      <c r="DQ121" s="43">
        <v>1212</v>
      </c>
      <c r="DR121" s="43">
        <v>1212</v>
      </c>
      <c r="DS121" s="43">
        <v>1212</v>
      </c>
      <c r="DT121" s="43">
        <v>0</v>
      </c>
      <c r="DU121" s="43">
        <v>0</v>
      </c>
      <c r="DV121" s="43">
        <v>0</v>
      </c>
      <c r="DW121" s="43">
        <v>0</v>
      </c>
      <c r="DX121" s="43">
        <v>0</v>
      </c>
      <c r="DY121" s="43">
        <v>0</v>
      </c>
      <c r="DZ121" s="43">
        <v>0</v>
      </c>
      <c r="EA121" s="57">
        <f t="shared" si="25"/>
        <v>3636</v>
      </c>
      <c r="EB121" s="45" t="str">
        <f t="shared" si="15"/>
        <v>CORRECTO</v>
      </c>
      <c r="EC121" s="45"/>
    </row>
    <row r="122" spans="1:133" ht="19.5" customHeight="1" x14ac:dyDescent="0.25">
      <c r="A122" s="47">
        <v>115</v>
      </c>
      <c r="B122" s="23">
        <v>2026</v>
      </c>
      <c r="C122" s="34" t="s">
        <v>62</v>
      </c>
      <c r="D122" s="25" t="s">
        <v>519</v>
      </c>
      <c r="E122" s="25" t="s">
        <v>520</v>
      </c>
      <c r="F122" s="25" t="s">
        <v>685</v>
      </c>
      <c r="G122" s="28" t="s">
        <v>525</v>
      </c>
      <c r="H122" s="28" t="s">
        <v>425</v>
      </c>
      <c r="I122" s="28" t="s">
        <v>426</v>
      </c>
      <c r="J122" s="28" t="s">
        <v>427</v>
      </c>
      <c r="K122" s="30" t="s">
        <v>422</v>
      </c>
      <c r="L122" s="31">
        <v>1701</v>
      </c>
      <c r="M122" s="53" t="s">
        <v>74</v>
      </c>
      <c r="N122" s="54" t="s">
        <v>75</v>
      </c>
      <c r="O122" s="53" t="s">
        <v>65</v>
      </c>
      <c r="P122" s="53" t="s">
        <v>66</v>
      </c>
      <c r="Q122" s="53" t="s">
        <v>65</v>
      </c>
      <c r="R122" s="53" t="s">
        <v>66</v>
      </c>
      <c r="S122" s="53" t="s">
        <v>70</v>
      </c>
      <c r="T122" s="55" t="s">
        <v>77</v>
      </c>
      <c r="U122" s="32" t="s">
        <v>66</v>
      </c>
      <c r="V122" s="32">
        <v>99999999</v>
      </c>
      <c r="W122" s="30" t="s">
        <v>423</v>
      </c>
      <c r="X122" s="56" t="s">
        <v>67</v>
      </c>
      <c r="Y122" s="32" t="s">
        <v>424</v>
      </c>
      <c r="Z122" s="32" t="s">
        <v>424</v>
      </c>
      <c r="AA122" s="37" t="str">
        <f>+IFERROR(VLOOKUP(AB122,LISTAS!$C$2:$D$13,2,0)," ")</f>
        <v>BIENES Y SERVICIOS DE CONSUMO</v>
      </c>
      <c r="AB122" s="38" t="str">
        <f t="shared" si="16"/>
        <v>53</v>
      </c>
      <c r="AC122" s="47">
        <v>530303</v>
      </c>
      <c r="AD122" s="40" t="str">
        <f>+IFERROR(VLOOKUP(AC122,LISTAS!$A$2:$B$207,2,0)," ")</f>
        <v>Viaticos y Subsistencias en el Interior</v>
      </c>
      <c r="AE122" s="40" t="s">
        <v>429</v>
      </c>
      <c r="AF122" s="25"/>
      <c r="AG122" s="90"/>
      <c r="AH122" s="25"/>
      <c r="AI122" s="42"/>
      <c r="AJ122" s="25"/>
      <c r="AK122" s="25"/>
      <c r="AL122" s="25"/>
      <c r="AM122" s="25"/>
      <c r="AN122" s="43">
        <v>1300</v>
      </c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51"/>
      <c r="DH122" s="151">
        <f t="shared" si="17"/>
        <v>1300</v>
      </c>
      <c r="DI122" s="43">
        <f t="shared" si="18"/>
        <v>0</v>
      </c>
      <c r="DJ122" s="43">
        <f t="shared" si="19"/>
        <v>0</v>
      </c>
      <c r="DK122" s="145">
        <f t="shared" si="20"/>
        <v>0</v>
      </c>
      <c r="DL122" s="161">
        <f t="shared" si="21"/>
        <v>0</v>
      </c>
      <c r="DM122" s="147">
        <f t="shared" si="22"/>
        <v>1300</v>
      </c>
      <c r="DN122" s="152">
        <f t="shared" si="23"/>
        <v>0</v>
      </c>
      <c r="DO122" s="147">
        <v>0</v>
      </c>
      <c r="DP122" s="43">
        <v>260</v>
      </c>
      <c r="DQ122" s="43">
        <v>260</v>
      </c>
      <c r="DR122" s="43">
        <v>260</v>
      </c>
      <c r="DS122" s="43">
        <v>260</v>
      </c>
      <c r="DT122" s="43">
        <v>260</v>
      </c>
      <c r="DU122" s="43">
        <v>0</v>
      </c>
      <c r="DV122" s="43">
        <v>0</v>
      </c>
      <c r="DW122" s="43">
        <v>0</v>
      </c>
      <c r="DX122" s="43">
        <v>0</v>
      </c>
      <c r="DY122" s="43">
        <v>0</v>
      </c>
      <c r="DZ122" s="43">
        <v>0</v>
      </c>
      <c r="EA122" s="57">
        <f t="shared" si="25"/>
        <v>1300</v>
      </c>
      <c r="EB122" s="45" t="str">
        <f t="shared" si="15"/>
        <v>CORRECTO</v>
      </c>
      <c r="EC122" s="45"/>
    </row>
    <row r="123" spans="1:133" ht="19.5" customHeight="1" x14ac:dyDescent="0.25">
      <c r="A123" s="23">
        <v>116</v>
      </c>
      <c r="B123" s="23">
        <v>2026</v>
      </c>
      <c r="C123" s="34" t="s">
        <v>62</v>
      </c>
      <c r="D123" s="25" t="s">
        <v>519</v>
      </c>
      <c r="E123" s="25" t="s">
        <v>520</v>
      </c>
      <c r="F123" s="25" t="s">
        <v>686</v>
      </c>
      <c r="G123" s="28" t="s">
        <v>526</v>
      </c>
      <c r="H123" s="28" t="s">
        <v>425</v>
      </c>
      <c r="I123" s="28" t="s">
        <v>426</v>
      </c>
      <c r="J123" s="28" t="s">
        <v>427</v>
      </c>
      <c r="K123" s="30" t="s">
        <v>422</v>
      </c>
      <c r="L123" s="31">
        <v>1701</v>
      </c>
      <c r="M123" s="53" t="s">
        <v>74</v>
      </c>
      <c r="N123" s="54" t="s">
        <v>75</v>
      </c>
      <c r="O123" s="53" t="s">
        <v>65</v>
      </c>
      <c r="P123" s="53" t="s">
        <v>66</v>
      </c>
      <c r="Q123" s="53" t="s">
        <v>65</v>
      </c>
      <c r="R123" s="53" t="s">
        <v>66</v>
      </c>
      <c r="S123" s="53" t="s">
        <v>70</v>
      </c>
      <c r="T123" s="55" t="s">
        <v>77</v>
      </c>
      <c r="U123" s="32" t="s">
        <v>66</v>
      </c>
      <c r="V123" s="32">
        <v>99999999</v>
      </c>
      <c r="W123" s="30" t="s">
        <v>423</v>
      </c>
      <c r="X123" s="56" t="s">
        <v>67</v>
      </c>
      <c r="Y123" s="32" t="s">
        <v>424</v>
      </c>
      <c r="Z123" s="32" t="s">
        <v>424</v>
      </c>
      <c r="AA123" s="37" t="str">
        <f>+IFERROR(VLOOKUP(AB123,LISTAS!$C$2:$D$13,2,0)," ")</f>
        <v>BIENES Y SERVICIOS DE CONSUMO</v>
      </c>
      <c r="AB123" s="38" t="str">
        <f t="shared" si="16"/>
        <v>53</v>
      </c>
      <c r="AC123" s="47">
        <v>530303</v>
      </c>
      <c r="AD123" s="40" t="str">
        <f>+IFERROR(VLOOKUP(AC123,LISTAS!$A$2:$B$207,2,0)," ")</f>
        <v>Viaticos y Subsistencias en el Interior</v>
      </c>
      <c r="AE123" s="40" t="s">
        <v>429</v>
      </c>
      <c r="AF123" s="25"/>
      <c r="AG123" s="90"/>
      <c r="AH123" s="25"/>
      <c r="AI123" s="42"/>
      <c r="AJ123" s="25"/>
      <c r="AK123" s="25"/>
      <c r="AL123" s="25"/>
      <c r="AM123" s="25"/>
      <c r="AN123" s="43">
        <v>1260</v>
      </c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51"/>
      <c r="DH123" s="151">
        <f t="shared" si="17"/>
        <v>1260</v>
      </c>
      <c r="DI123" s="43">
        <f t="shared" si="18"/>
        <v>0</v>
      </c>
      <c r="DJ123" s="43">
        <f t="shared" si="19"/>
        <v>0</v>
      </c>
      <c r="DK123" s="145">
        <f t="shared" si="20"/>
        <v>0</v>
      </c>
      <c r="DL123" s="161">
        <f t="shared" si="21"/>
        <v>0</v>
      </c>
      <c r="DM123" s="147">
        <f t="shared" si="22"/>
        <v>1260</v>
      </c>
      <c r="DN123" s="152">
        <f t="shared" si="23"/>
        <v>0</v>
      </c>
      <c r="DO123" s="147">
        <v>0</v>
      </c>
      <c r="DP123" s="43">
        <v>420</v>
      </c>
      <c r="DQ123" s="43">
        <v>210</v>
      </c>
      <c r="DR123" s="43">
        <v>210</v>
      </c>
      <c r="DS123" s="43">
        <v>210</v>
      </c>
      <c r="DT123" s="43">
        <v>210</v>
      </c>
      <c r="DU123" s="43">
        <v>0</v>
      </c>
      <c r="DV123" s="43">
        <v>0</v>
      </c>
      <c r="DW123" s="43">
        <v>0</v>
      </c>
      <c r="DX123" s="43">
        <v>0</v>
      </c>
      <c r="DY123" s="43">
        <v>0</v>
      </c>
      <c r="DZ123" s="43">
        <v>0</v>
      </c>
      <c r="EA123" s="57">
        <f t="shared" si="25"/>
        <v>1260</v>
      </c>
      <c r="EB123" s="45" t="str">
        <f t="shared" si="15"/>
        <v>CORRECTO</v>
      </c>
      <c r="EC123" s="45"/>
    </row>
    <row r="124" spans="1:133" ht="19.5" customHeight="1" x14ac:dyDescent="0.25">
      <c r="A124" s="47">
        <v>117</v>
      </c>
      <c r="B124" s="23">
        <v>2026</v>
      </c>
      <c r="C124" s="34" t="s">
        <v>62</v>
      </c>
      <c r="D124" s="25" t="s">
        <v>519</v>
      </c>
      <c r="E124" s="25" t="s">
        <v>521</v>
      </c>
      <c r="F124" s="25" t="s">
        <v>687</v>
      </c>
      <c r="G124" s="28" t="s">
        <v>527</v>
      </c>
      <c r="H124" s="28" t="s">
        <v>425</v>
      </c>
      <c r="I124" s="28" t="s">
        <v>426</v>
      </c>
      <c r="J124" s="28" t="s">
        <v>427</v>
      </c>
      <c r="K124" s="30" t="s">
        <v>422</v>
      </c>
      <c r="L124" s="31">
        <v>1701</v>
      </c>
      <c r="M124" s="53" t="s">
        <v>74</v>
      </c>
      <c r="N124" s="54" t="s">
        <v>75</v>
      </c>
      <c r="O124" s="53" t="s">
        <v>65</v>
      </c>
      <c r="P124" s="53" t="s">
        <v>66</v>
      </c>
      <c r="Q124" s="53" t="s">
        <v>65</v>
      </c>
      <c r="R124" s="53" t="s">
        <v>66</v>
      </c>
      <c r="S124" s="53" t="s">
        <v>70</v>
      </c>
      <c r="T124" s="55" t="s">
        <v>77</v>
      </c>
      <c r="U124" s="32" t="s">
        <v>66</v>
      </c>
      <c r="V124" s="32">
        <v>99999999</v>
      </c>
      <c r="W124" s="30" t="s">
        <v>423</v>
      </c>
      <c r="X124" s="56" t="s">
        <v>67</v>
      </c>
      <c r="Y124" s="32" t="s">
        <v>424</v>
      </c>
      <c r="Z124" s="32" t="s">
        <v>424</v>
      </c>
      <c r="AA124" s="37" t="str">
        <f>+IFERROR(VLOOKUP(AB124,LISTAS!$C$2:$D$13,2,0)," ")</f>
        <v>BIENES Y SERVICIOS DE CONSUMO</v>
      </c>
      <c r="AB124" s="38" t="str">
        <f t="shared" si="16"/>
        <v>53</v>
      </c>
      <c r="AC124" s="47">
        <v>530303</v>
      </c>
      <c r="AD124" s="40" t="str">
        <f>+IFERROR(VLOOKUP(AC124,LISTAS!$A$2:$B$207,2,0)," ")</f>
        <v>Viaticos y Subsistencias en el Interior</v>
      </c>
      <c r="AE124" s="40" t="s">
        <v>429</v>
      </c>
      <c r="AF124" s="25"/>
      <c r="AG124" s="90"/>
      <c r="AH124" s="25"/>
      <c r="AI124" s="42"/>
      <c r="AJ124" s="25"/>
      <c r="AK124" s="25"/>
      <c r="AL124" s="25"/>
      <c r="AM124" s="25"/>
      <c r="AN124" s="43">
        <v>1450</v>
      </c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51"/>
      <c r="DH124" s="151">
        <f t="shared" si="17"/>
        <v>1450</v>
      </c>
      <c r="DI124" s="43">
        <f t="shared" si="18"/>
        <v>0</v>
      </c>
      <c r="DJ124" s="43">
        <f t="shared" si="19"/>
        <v>0</v>
      </c>
      <c r="DK124" s="145">
        <f t="shared" si="20"/>
        <v>0</v>
      </c>
      <c r="DL124" s="161">
        <f t="shared" si="21"/>
        <v>0</v>
      </c>
      <c r="DM124" s="147">
        <f t="shared" si="22"/>
        <v>1450</v>
      </c>
      <c r="DN124" s="152">
        <f t="shared" si="23"/>
        <v>0</v>
      </c>
      <c r="DO124" s="147">
        <v>0</v>
      </c>
      <c r="DP124" s="43">
        <v>290</v>
      </c>
      <c r="DQ124" s="43">
        <v>290</v>
      </c>
      <c r="DR124" s="43">
        <v>290</v>
      </c>
      <c r="DS124" s="43">
        <v>290</v>
      </c>
      <c r="DT124" s="43">
        <v>290</v>
      </c>
      <c r="DU124" s="43">
        <v>0</v>
      </c>
      <c r="DV124" s="43">
        <v>0</v>
      </c>
      <c r="DW124" s="43">
        <v>0</v>
      </c>
      <c r="DX124" s="43">
        <v>0</v>
      </c>
      <c r="DY124" s="43">
        <v>0</v>
      </c>
      <c r="DZ124" s="43">
        <v>0</v>
      </c>
      <c r="EA124" s="57">
        <f t="shared" si="25"/>
        <v>1450</v>
      </c>
      <c r="EB124" s="45" t="str">
        <f t="shared" si="15"/>
        <v>CORRECTO</v>
      </c>
      <c r="EC124" s="45"/>
    </row>
    <row r="125" spans="1:133" ht="19.5" customHeight="1" x14ac:dyDescent="0.25">
      <c r="A125" s="47">
        <v>118</v>
      </c>
      <c r="B125" s="23">
        <v>2026</v>
      </c>
      <c r="C125" s="34" t="s">
        <v>62</v>
      </c>
      <c r="D125" s="25" t="s">
        <v>519</v>
      </c>
      <c r="E125" s="25" t="s">
        <v>522</v>
      </c>
      <c r="F125" s="25" t="s">
        <v>688</v>
      </c>
      <c r="G125" s="28" t="s">
        <v>528</v>
      </c>
      <c r="H125" s="28" t="s">
        <v>425</v>
      </c>
      <c r="I125" s="28" t="s">
        <v>426</v>
      </c>
      <c r="J125" s="28" t="s">
        <v>427</v>
      </c>
      <c r="K125" s="30" t="s">
        <v>422</v>
      </c>
      <c r="L125" s="31">
        <v>1701</v>
      </c>
      <c r="M125" s="53" t="s">
        <v>74</v>
      </c>
      <c r="N125" s="54" t="s">
        <v>75</v>
      </c>
      <c r="O125" s="53" t="s">
        <v>65</v>
      </c>
      <c r="P125" s="53" t="s">
        <v>66</v>
      </c>
      <c r="Q125" s="53" t="s">
        <v>65</v>
      </c>
      <c r="R125" s="53" t="s">
        <v>66</v>
      </c>
      <c r="S125" s="53" t="s">
        <v>70</v>
      </c>
      <c r="T125" s="55" t="s">
        <v>77</v>
      </c>
      <c r="U125" s="32" t="s">
        <v>66</v>
      </c>
      <c r="V125" s="32">
        <v>99999999</v>
      </c>
      <c r="W125" s="30" t="s">
        <v>423</v>
      </c>
      <c r="X125" s="56" t="s">
        <v>67</v>
      </c>
      <c r="Y125" s="32" t="s">
        <v>424</v>
      </c>
      <c r="Z125" s="32" t="s">
        <v>424</v>
      </c>
      <c r="AA125" s="37" t="str">
        <f>+IFERROR(VLOOKUP(AB125,LISTAS!$C$2:$D$13,2,0)," ")</f>
        <v>BIENES Y SERVICIOS DE CONSUMO</v>
      </c>
      <c r="AB125" s="38" t="str">
        <f t="shared" si="16"/>
        <v>53</v>
      </c>
      <c r="AC125" s="47">
        <v>530303</v>
      </c>
      <c r="AD125" s="40" t="str">
        <f>+IFERROR(VLOOKUP(AC125,LISTAS!$A$2:$B$207,2,0)," ")</f>
        <v>Viaticos y Subsistencias en el Interior</v>
      </c>
      <c r="AE125" s="40" t="s">
        <v>429</v>
      </c>
      <c r="AF125" s="25"/>
      <c r="AG125" s="90"/>
      <c r="AH125" s="25"/>
      <c r="AI125" s="42"/>
      <c r="AJ125" s="25"/>
      <c r="AK125" s="25"/>
      <c r="AL125" s="25"/>
      <c r="AM125" s="25"/>
      <c r="AN125" s="43">
        <v>2275</v>
      </c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51"/>
      <c r="DH125" s="151">
        <f t="shared" si="17"/>
        <v>2275</v>
      </c>
      <c r="DI125" s="43">
        <f t="shared" si="18"/>
        <v>0</v>
      </c>
      <c r="DJ125" s="43">
        <f t="shared" si="19"/>
        <v>0</v>
      </c>
      <c r="DK125" s="145">
        <f t="shared" si="20"/>
        <v>0</v>
      </c>
      <c r="DL125" s="161">
        <f t="shared" si="21"/>
        <v>0</v>
      </c>
      <c r="DM125" s="147">
        <f t="shared" si="22"/>
        <v>2275</v>
      </c>
      <c r="DN125" s="152">
        <f t="shared" si="23"/>
        <v>0</v>
      </c>
      <c r="DO125" s="147">
        <v>0</v>
      </c>
      <c r="DP125" s="43">
        <v>450</v>
      </c>
      <c r="DQ125" s="43">
        <v>300</v>
      </c>
      <c r="DR125" s="43">
        <v>750</v>
      </c>
      <c r="DS125" s="43">
        <v>387.5</v>
      </c>
      <c r="DT125" s="43">
        <v>387.5</v>
      </c>
      <c r="DU125" s="43">
        <v>0</v>
      </c>
      <c r="DV125" s="43">
        <v>0</v>
      </c>
      <c r="DW125" s="43">
        <v>0</v>
      </c>
      <c r="DX125" s="43">
        <v>0</v>
      </c>
      <c r="DY125" s="43">
        <v>0</v>
      </c>
      <c r="DZ125" s="43">
        <v>0</v>
      </c>
      <c r="EA125" s="57">
        <f>SUM(DO125:DZ125)</f>
        <v>2275</v>
      </c>
      <c r="EB125" s="45" t="str">
        <f t="shared" si="15"/>
        <v>CORRECTO</v>
      </c>
      <c r="EC125" s="45"/>
    </row>
    <row r="126" spans="1:133" ht="19.5" customHeight="1" x14ac:dyDescent="0.25">
      <c r="A126" s="47">
        <v>119</v>
      </c>
      <c r="B126" s="23">
        <v>2026</v>
      </c>
      <c r="C126" s="34" t="s">
        <v>62</v>
      </c>
      <c r="D126" s="25" t="s">
        <v>519</v>
      </c>
      <c r="E126" s="25" t="s">
        <v>522</v>
      </c>
      <c r="F126" s="25" t="s">
        <v>690</v>
      </c>
      <c r="G126" s="28" t="s">
        <v>529</v>
      </c>
      <c r="H126" s="28" t="s">
        <v>425</v>
      </c>
      <c r="I126" s="28" t="s">
        <v>426</v>
      </c>
      <c r="J126" s="28" t="s">
        <v>427</v>
      </c>
      <c r="K126" s="30" t="s">
        <v>422</v>
      </c>
      <c r="L126" s="31">
        <v>1701</v>
      </c>
      <c r="M126" s="53" t="s">
        <v>74</v>
      </c>
      <c r="N126" s="54" t="s">
        <v>75</v>
      </c>
      <c r="O126" s="53" t="s">
        <v>65</v>
      </c>
      <c r="P126" s="53" t="s">
        <v>66</v>
      </c>
      <c r="Q126" s="53" t="s">
        <v>65</v>
      </c>
      <c r="R126" s="53" t="s">
        <v>66</v>
      </c>
      <c r="S126" s="53" t="s">
        <v>70</v>
      </c>
      <c r="T126" s="55" t="s">
        <v>77</v>
      </c>
      <c r="U126" s="32" t="s">
        <v>66</v>
      </c>
      <c r="V126" s="32">
        <v>99999999</v>
      </c>
      <c r="W126" s="30" t="s">
        <v>423</v>
      </c>
      <c r="X126" s="56" t="s">
        <v>67</v>
      </c>
      <c r="Y126" s="32" t="s">
        <v>424</v>
      </c>
      <c r="Z126" s="32" t="s">
        <v>424</v>
      </c>
      <c r="AA126" s="37" t="str">
        <f>+IFERROR(VLOOKUP(AB126,LISTAS!$C$2:$D$13,2,0)," ")</f>
        <v>BIENES Y SERVICIOS DE CONSUMO</v>
      </c>
      <c r="AB126" s="38" t="str">
        <f t="shared" si="16"/>
        <v>53</v>
      </c>
      <c r="AC126" s="47">
        <v>530804</v>
      </c>
      <c r="AD126" s="40" t="str">
        <f>+IFERROR(VLOOKUP(AC126,LISTAS!$A$2:$B$207,2,0)," ")</f>
        <v>Materiales de Oficina</v>
      </c>
      <c r="AE126" s="40" t="s">
        <v>430</v>
      </c>
      <c r="AF126" s="25" t="s">
        <v>429</v>
      </c>
      <c r="AG126" s="90">
        <v>1200</v>
      </c>
      <c r="AH126" s="25" t="s">
        <v>531</v>
      </c>
      <c r="AI126" s="42">
        <v>1</v>
      </c>
      <c r="AJ126" s="25" t="s">
        <v>439</v>
      </c>
      <c r="AK126" s="25" t="s">
        <v>445</v>
      </c>
      <c r="AL126" s="25" t="s">
        <v>433</v>
      </c>
      <c r="AM126" s="25" t="s">
        <v>532</v>
      </c>
      <c r="AN126" s="43">
        <v>1200</v>
      </c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51"/>
      <c r="DH126" s="151">
        <f t="shared" si="17"/>
        <v>1200</v>
      </c>
      <c r="DI126" s="43">
        <f t="shared" si="18"/>
        <v>0</v>
      </c>
      <c r="DJ126" s="43">
        <f t="shared" si="19"/>
        <v>0</v>
      </c>
      <c r="DK126" s="145">
        <f t="shared" si="20"/>
        <v>0</v>
      </c>
      <c r="DL126" s="161">
        <f t="shared" si="21"/>
        <v>0</v>
      </c>
      <c r="DM126" s="147">
        <f t="shared" si="22"/>
        <v>1200</v>
      </c>
      <c r="DN126" s="152">
        <f t="shared" si="23"/>
        <v>0</v>
      </c>
      <c r="DO126" s="147">
        <v>0</v>
      </c>
      <c r="DP126" s="43">
        <v>0</v>
      </c>
      <c r="DQ126" s="43">
        <v>0</v>
      </c>
      <c r="DR126" s="43">
        <v>1200</v>
      </c>
      <c r="DS126" s="43">
        <v>0</v>
      </c>
      <c r="DT126" s="43">
        <v>0</v>
      </c>
      <c r="DU126" s="43">
        <v>0</v>
      </c>
      <c r="DV126" s="43">
        <v>0</v>
      </c>
      <c r="DW126" s="43">
        <v>0</v>
      </c>
      <c r="DX126" s="43">
        <v>0</v>
      </c>
      <c r="DY126" s="43">
        <v>0</v>
      </c>
      <c r="DZ126" s="43">
        <v>0</v>
      </c>
      <c r="EA126" s="57">
        <f t="shared" si="25"/>
        <v>1200</v>
      </c>
      <c r="EB126" s="45" t="str">
        <f t="shared" si="15"/>
        <v>CORRECTO</v>
      </c>
      <c r="EC126" s="45"/>
    </row>
    <row r="127" spans="1:133" ht="19.5" customHeight="1" x14ac:dyDescent="0.25">
      <c r="A127" s="23">
        <v>120</v>
      </c>
      <c r="B127" s="23">
        <v>2026</v>
      </c>
      <c r="C127" s="34" t="s">
        <v>62</v>
      </c>
      <c r="D127" s="25" t="s">
        <v>519</v>
      </c>
      <c r="E127" s="25" t="s">
        <v>523</v>
      </c>
      <c r="F127" s="25" t="s">
        <v>689</v>
      </c>
      <c r="G127" s="28" t="s">
        <v>530</v>
      </c>
      <c r="H127" s="28" t="s">
        <v>425</v>
      </c>
      <c r="I127" s="28" t="s">
        <v>426</v>
      </c>
      <c r="J127" s="28" t="s">
        <v>427</v>
      </c>
      <c r="K127" s="30" t="s">
        <v>422</v>
      </c>
      <c r="L127" s="31">
        <v>1701</v>
      </c>
      <c r="M127" s="53" t="s">
        <v>74</v>
      </c>
      <c r="N127" s="54" t="s">
        <v>75</v>
      </c>
      <c r="O127" s="53" t="s">
        <v>65</v>
      </c>
      <c r="P127" s="53" t="s">
        <v>66</v>
      </c>
      <c r="Q127" s="53" t="s">
        <v>65</v>
      </c>
      <c r="R127" s="53" t="s">
        <v>66</v>
      </c>
      <c r="S127" s="53" t="s">
        <v>70</v>
      </c>
      <c r="T127" s="55" t="s">
        <v>77</v>
      </c>
      <c r="U127" s="32" t="s">
        <v>66</v>
      </c>
      <c r="V127" s="32">
        <v>99999999</v>
      </c>
      <c r="W127" s="30" t="s">
        <v>423</v>
      </c>
      <c r="X127" s="56" t="s">
        <v>67</v>
      </c>
      <c r="Y127" s="32" t="s">
        <v>424</v>
      </c>
      <c r="Z127" s="32" t="s">
        <v>424</v>
      </c>
      <c r="AA127" s="37" t="str">
        <f>+IFERROR(VLOOKUP(AB127,LISTAS!$C$2:$D$13,2,0)," ")</f>
        <v>BIENES Y SERVICIOS DE CONSUMO</v>
      </c>
      <c r="AB127" s="38" t="str">
        <f t="shared" si="16"/>
        <v>53</v>
      </c>
      <c r="AC127" s="47">
        <v>530303</v>
      </c>
      <c r="AD127" s="40" t="str">
        <f>+IFERROR(VLOOKUP(AC127,LISTAS!$A$2:$B$207,2,0)," ")</f>
        <v>Viaticos y Subsistencias en el Interior</v>
      </c>
      <c r="AE127" s="40" t="s">
        <v>429</v>
      </c>
      <c r="AF127" s="25"/>
      <c r="AG127" s="90"/>
      <c r="AH127" s="25"/>
      <c r="AI127" s="42"/>
      <c r="AJ127" s="25"/>
      <c r="AK127" s="25"/>
      <c r="AL127" s="25"/>
      <c r="AM127" s="25"/>
      <c r="AN127" s="43">
        <v>1440</v>
      </c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51"/>
      <c r="DH127" s="151">
        <f t="shared" si="17"/>
        <v>1440</v>
      </c>
      <c r="DI127" s="43">
        <f t="shared" si="18"/>
        <v>0</v>
      </c>
      <c r="DJ127" s="43">
        <f t="shared" si="19"/>
        <v>0</v>
      </c>
      <c r="DK127" s="145">
        <f t="shared" si="20"/>
        <v>0</v>
      </c>
      <c r="DL127" s="161">
        <f t="shared" si="21"/>
        <v>0</v>
      </c>
      <c r="DM127" s="147">
        <f t="shared" si="22"/>
        <v>1440</v>
      </c>
      <c r="DN127" s="152">
        <f t="shared" si="23"/>
        <v>0</v>
      </c>
      <c r="DO127" s="147">
        <v>0</v>
      </c>
      <c r="DP127" s="43">
        <v>480</v>
      </c>
      <c r="DQ127" s="43">
        <v>240</v>
      </c>
      <c r="DR127" s="43">
        <v>240</v>
      </c>
      <c r="DS127" s="43">
        <v>240</v>
      </c>
      <c r="DT127" s="43">
        <v>240</v>
      </c>
      <c r="DU127" s="43">
        <v>0</v>
      </c>
      <c r="DV127" s="43">
        <v>0</v>
      </c>
      <c r="DW127" s="43">
        <v>0</v>
      </c>
      <c r="DX127" s="43">
        <v>0</v>
      </c>
      <c r="DY127" s="43">
        <v>0</v>
      </c>
      <c r="DZ127" s="43">
        <v>0</v>
      </c>
      <c r="EA127" s="57">
        <f>SUM(DO127:DZ127)</f>
        <v>1440</v>
      </c>
      <c r="EB127" s="45" t="str">
        <f t="shared" si="15"/>
        <v>CORRECTO</v>
      </c>
      <c r="EC127" s="45"/>
    </row>
    <row r="128" spans="1:133" ht="19.5" customHeight="1" x14ac:dyDescent="0.25">
      <c r="A128" s="47">
        <v>121</v>
      </c>
      <c r="B128" s="23">
        <v>2026</v>
      </c>
      <c r="C128" s="34" t="s">
        <v>62</v>
      </c>
      <c r="D128" s="25" t="s">
        <v>533</v>
      </c>
      <c r="E128" s="25" t="s">
        <v>534</v>
      </c>
      <c r="F128" s="25" t="s">
        <v>691</v>
      </c>
      <c r="G128" s="83" t="s">
        <v>535</v>
      </c>
      <c r="H128" s="28" t="s">
        <v>425</v>
      </c>
      <c r="I128" s="28" t="s">
        <v>426</v>
      </c>
      <c r="J128" s="29" t="s">
        <v>428</v>
      </c>
      <c r="K128" s="30" t="s">
        <v>422</v>
      </c>
      <c r="L128" s="31">
        <v>1701</v>
      </c>
      <c r="M128" s="53" t="s">
        <v>80</v>
      </c>
      <c r="N128" s="54" t="s">
        <v>81</v>
      </c>
      <c r="O128" s="53" t="s">
        <v>65</v>
      </c>
      <c r="P128" s="53" t="s">
        <v>66</v>
      </c>
      <c r="Q128" s="53" t="s">
        <v>65</v>
      </c>
      <c r="R128" s="53" t="s">
        <v>66</v>
      </c>
      <c r="S128" s="53" t="s">
        <v>67</v>
      </c>
      <c r="T128" s="55" t="s">
        <v>82</v>
      </c>
      <c r="U128" s="32" t="s">
        <v>66</v>
      </c>
      <c r="V128" s="32">
        <v>99999999</v>
      </c>
      <c r="W128" s="30" t="s">
        <v>423</v>
      </c>
      <c r="X128" s="56" t="s">
        <v>67</v>
      </c>
      <c r="Y128" s="32" t="s">
        <v>424</v>
      </c>
      <c r="Z128" s="32" t="s">
        <v>424</v>
      </c>
      <c r="AA128" s="37" t="str">
        <f>+IFERROR(VLOOKUP(AB128,LISTAS!$C$2:$D$13,2,0)," ")</f>
        <v>BIENES Y SERVICIOS DE CONSUMO</v>
      </c>
      <c r="AB128" s="38" t="str">
        <f t="shared" si="16"/>
        <v>53</v>
      </c>
      <c r="AC128" s="47">
        <v>530303</v>
      </c>
      <c r="AD128" s="40" t="str">
        <f>+IFERROR(VLOOKUP(AC128,LISTAS!$A$2:$B$207,2,0)," ")</f>
        <v>Viaticos y Subsistencias en el Interior</v>
      </c>
      <c r="AE128" s="40" t="s">
        <v>429</v>
      </c>
      <c r="AF128" s="25"/>
      <c r="AG128" s="90"/>
      <c r="AH128" s="25"/>
      <c r="AI128" s="42"/>
      <c r="AJ128" s="25"/>
      <c r="AK128" s="25"/>
      <c r="AL128" s="40"/>
      <c r="AM128" s="25"/>
      <c r="AN128" s="43">
        <v>390</v>
      </c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51"/>
      <c r="DH128" s="151">
        <f t="shared" si="17"/>
        <v>390</v>
      </c>
      <c r="DI128" s="43">
        <f t="shared" si="18"/>
        <v>0</v>
      </c>
      <c r="DJ128" s="43">
        <f t="shared" si="19"/>
        <v>0</v>
      </c>
      <c r="DK128" s="145">
        <f t="shared" si="20"/>
        <v>0</v>
      </c>
      <c r="DL128" s="161">
        <f t="shared" si="21"/>
        <v>0</v>
      </c>
      <c r="DM128" s="147">
        <f t="shared" si="22"/>
        <v>390</v>
      </c>
      <c r="DN128" s="152">
        <f t="shared" si="23"/>
        <v>0</v>
      </c>
      <c r="DO128" s="147">
        <v>0</v>
      </c>
      <c r="DP128" s="43">
        <v>0</v>
      </c>
      <c r="DQ128" s="43">
        <v>130</v>
      </c>
      <c r="DR128" s="43">
        <v>0</v>
      </c>
      <c r="DS128" s="43">
        <v>130</v>
      </c>
      <c r="DT128" s="43">
        <v>130</v>
      </c>
      <c r="DU128" s="43">
        <v>0</v>
      </c>
      <c r="DV128" s="43">
        <v>0</v>
      </c>
      <c r="DW128" s="43">
        <v>0</v>
      </c>
      <c r="DX128" s="43">
        <v>0</v>
      </c>
      <c r="DY128" s="43">
        <v>0</v>
      </c>
      <c r="DZ128" s="43">
        <v>0</v>
      </c>
      <c r="EA128" s="57">
        <f t="shared" si="25"/>
        <v>390</v>
      </c>
      <c r="EB128" s="45" t="str">
        <f t="shared" si="15"/>
        <v>CORRECTO</v>
      </c>
      <c r="EC128" s="45"/>
    </row>
    <row r="129" spans="1:133" ht="19.5" customHeight="1" x14ac:dyDescent="0.25">
      <c r="A129" s="47">
        <v>122</v>
      </c>
      <c r="B129" s="23">
        <v>2026</v>
      </c>
      <c r="C129" s="34" t="s">
        <v>62</v>
      </c>
      <c r="D129" s="25" t="s">
        <v>533</v>
      </c>
      <c r="E129" s="25" t="s">
        <v>534</v>
      </c>
      <c r="F129" s="25" t="s">
        <v>692</v>
      </c>
      <c r="G129" s="28" t="s">
        <v>536</v>
      </c>
      <c r="H129" s="28" t="s">
        <v>425</v>
      </c>
      <c r="I129" s="28" t="s">
        <v>426</v>
      </c>
      <c r="J129" s="29" t="s">
        <v>428</v>
      </c>
      <c r="K129" s="30" t="s">
        <v>422</v>
      </c>
      <c r="L129" s="31">
        <v>1701</v>
      </c>
      <c r="M129" s="53" t="s">
        <v>80</v>
      </c>
      <c r="N129" s="54" t="s">
        <v>81</v>
      </c>
      <c r="O129" s="53" t="s">
        <v>65</v>
      </c>
      <c r="P129" s="53" t="s">
        <v>66</v>
      </c>
      <c r="Q129" s="53" t="s">
        <v>65</v>
      </c>
      <c r="R129" s="53" t="s">
        <v>66</v>
      </c>
      <c r="S129" s="53" t="s">
        <v>67</v>
      </c>
      <c r="T129" s="55" t="s">
        <v>82</v>
      </c>
      <c r="U129" s="32" t="s">
        <v>66</v>
      </c>
      <c r="V129" s="32">
        <v>99999999</v>
      </c>
      <c r="W129" s="30" t="s">
        <v>423</v>
      </c>
      <c r="X129" s="56" t="s">
        <v>67</v>
      </c>
      <c r="Y129" s="32" t="s">
        <v>424</v>
      </c>
      <c r="Z129" s="32" t="s">
        <v>424</v>
      </c>
      <c r="AA129" s="37" t="str">
        <f>+IFERROR(VLOOKUP(AB129,LISTAS!$C$2:$D$13,2,0)," ")</f>
        <v>BIENES Y SERVICIOS DE CONSUMO</v>
      </c>
      <c r="AB129" s="38" t="str">
        <f t="shared" si="16"/>
        <v>53</v>
      </c>
      <c r="AC129" s="47">
        <v>530303</v>
      </c>
      <c r="AD129" s="40" t="str">
        <f>+IFERROR(VLOOKUP(AC129,LISTAS!$A$2:$B$207,2,0)," ")</f>
        <v>Viaticos y Subsistencias en el Interior</v>
      </c>
      <c r="AE129" s="40" t="s">
        <v>429</v>
      </c>
      <c r="AF129" s="25"/>
      <c r="AG129" s="90"/>
      <c r="AH129" s="25"/>
      <c r="AI129" s="42"/>
      <c r="AJ129" s="25"/>
      <c r="AK129" s="25"/>
      <c r="AL129" s="25"/>
      <c r="AM129" s="25"/>
      <c r="AN129" s="43">
        <v>260</v>
      </c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51"/>
      <c r="DH129" s="151">
        <f t="shared" si="17"/>
        <v>260</v>
      </c>
      <c r="DI129" s="43">
        <f t="shared" si="18"/>
        <v>0</v>
      </c>
      <c r="DJ129" s="43">
        <f t="shared" si="19"/>
        <v>0</v>
      </c>
      <c r="DK129" s="145">
        <f t="shared" si="20"/>
        <v>0</v>
      </c>
      <c r="DL129" s="161">
        <f t="shared" si="21"/>
        <v>0</v>
      </c>
      <c r="DM129" s="147">
        <f t="shared" si="22"/>
        <v>260</v>
      </c>
      <c r="DN129" s="152">
        <f t="shared" si="23"/>
        <v>0</v>
      </c>
      <c r="DO129" s="147">
        <v>0</v>
      </c>
      <c r="DP129" s="43">
        <v>0</v>
      </c>
      <c r="DQ129" s="43">
        <v>0</v>
      </c>
      <c r="DR129" s="43">
        <v>130</v>
      </c>
      <c r="DS129" s="43">
        <v>0</v>
      </c>
      <c r="DT129" s="43">
        <v>0</v>
      </c>
      <c r="DU129" s="43">
        <v>130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57">
        <f>SUM(DO129:DZ129)</f>
        <v>260</v>
      </c>
      <c r="EB129" s="45" t="str">
        <f t="shared" si="15"/>
        <v>CORRECTO</v>
      </c>
      <c r="EC129" s="45"/>
    </row>
    <row r="130" spans="1:133" ht="19.5" customHeight="1" x14ac:dyDescent="0.25">
      <c r="A130" s="23">
        <v>123</v>
      </c>
      <c r="B130" s="23">
        <v>2026</v>
      </c>
      <c r="C130" s="34" t="s">
        <v>62</v>
      </c>
      <c r="D130" s="26" t="s">
        <v>537</v>
      </c>
      <c r="E130" s="26" t="s">
        <v>538</v>
      </c>
      <c r="F130" s="25" t="s">
        <v>693</v>
      </c>
      <c r="G130" s="28" t="s">
        <v>541</v>
      </c>
      <c r="H130" s="28" t="s">
        <v>425</v>
      </c>
      <c r="I130" s="28" t="s">
        <v>426</v>
      </c>
      <c r="J130" s="28" t="s">
        <v>427</v>
      </c>
      <c r="K130" s="30" t="s">
        <v>422</v>
      </c>
      <c r="L130" s="31">
        <v>1701</v>
      </c>
      <c r="M130" s="53" t="s">
        <v>74</v>
      </c>
      <c r="N130" s="54" t="s">
        <v>75</v>
      </c>
      <c r="O130" s="53" t="s">
        <v>65</v>
      </c>
      <c r="P130" s="53" t="s">
        <v>66</v>
      </c>
      <c r="Q130" s="53" t="s">
        <v>65</v>
      </c>
      <c r="R130" s="53" t="s">
        <v>66</v>
      </c>
      <c r="S130" s="53" t="s">
        <v>67</v>
      </c>
      <c r="T130" s="55" t="s">
        <v>76</v>
      </c>
      <c r="U130" s="32" t="s">
        <v>66</v>
      </c>
      <c r="V130" s="32" t="s">
        <v>542</v>
      </c>
      <c r="W130" s="30" t="s">
        <v>543</v>
      </c>
      <c r="X130" s="56" t="s">
        <v>67</v>
      </c>
      <c r="Y130" s="32" t="s">
        <v>424</v>
      </c>
      <c r="Z130" s="32" t="s">
        <v>424</v>
      </c>
      <c r="AA130" s="37" t="str">
        <f>+IFERROR(VLOOKUP(AB130,LISTAS!$C$2:$D$13,2,0)," ")</f>
        <v>BIENES Y SERVICIOS DE CONSUMO</v>
      </c>
      <c r="AB130" s="38" t="str">
        <f t="shared" si="16"/>
        <v>53</v>
      </c>
      <c r="AC130" s="47">
        <v>530303</v>
      </c>
      <c r="AD130" s="40" t="str">
        <f>+IFERROR(VLOOKUP(AC130,LISTAS!$A$2:$B$207,2,0)," ")</f>
        <v>Viaticos y Subsistencias en el Interior</v>
      </c>
      <c r="AE130" s="40" t="s">
        <v>429</v>
      </c>
      <c r="AF130" s="25"/>
      <c r="AG130" s="90"/>
      <c r="AH130" s="25"/>
      <c r="AI130" s="42"/>
      <c r="AJ130" s="25"/>
      <c r="AK130" s="25"/>
      <c r="AL130" s="25"/>
      <c r="AM130" s="25"/>
      <c r="AN130" s="43">
        <v>3120</v>
      </c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51"/>
      <c r="DH130" s="151">
        <f t="shared" si="17"/>
        <v>3120</v>
      </c>
      <c r="DI130" s="43">
        <f t="shared" si="18"/>
        <v>0</v>
      </c>
      <c r="DJ130" s="43">
        <f t="shared" si="19"/>
        <v>0</v>
      </c>
      <c r="DK130" s="145">
        <f t="shared" si="20"/>
        <v>0</v>
      </c>
      <c r="DL130" s="161">
        <f t="shared" si="21"/>
        <v>0</v>
      </c>
      <c r="DM130" s="147">
        <f t="shared" si="22"/>
        <v>3120</v>
      </c>
      <c r="DN130" s="152">
        <f t="shared" si="23"/>
        <v>0</v>
      </c>
      <c r="DO130" s="147">
        <v>0</v>
      </c>
      <c r="DP130" s="43">
        <v>520</v>
      </c>
      <c r="DQ130" s="43">
        <v>520</v>
      </c>
      <c r="DR130" s="43">
        <v>520</v>
      </c>
      <c r="DS130" s="43">
        <v>520</v>
      </c>
      <c r="DT130" s="43">
        <v>520</v>
      </c>
      <c r="DU130" s="43">
        <v>520</v>
      </c>
      <c r="DV130" s="43">
        <v>0</v>
      </c>
      <c r="DW130" s="43">
        <v>0</v>
      </c>
      <c r="DX130" s="43">
        <v>0</v>
      </c>
      <c r="DY130" s="43">
        <v>0</v>
      </c>
      <c r="DZ130" s="43">
        <v>0</v>
      </c>
      <c r="EA130" s="57">
        <f t="shared" si="25"/>
        <v>3120</v>
      </c>
      <c r="EB130" s="45" t="str">
        <f t="shared" si="15"/>
        <v>CORRECTO</v>
      </c>
      <c r="EC130" s="45"/>
    </row>
    <row r="131" spans="1:133" ht="19.5" customHeight="1" x14ac:dyDescent="0.25">
      <c r="A131" s="47">
        <v>124</v>
      </c>
      <c r="B131" s="23">
        <v>2026</v>
      </c>
      <c r="C131" s="34" t="s">
        <v>62</v>
      </c>
      <c r="D131" s="26" t="s">
        <v>537</v>
      </c>
      <c r="E131" s="26" t="s">
        <v>538</v>
      </c>
      <c r="F131" s="25" t="s">
        <v>694</v>
      </c>
      <c r="G131" s="28" t="s">
        <v>544</v>
      </c>
      <c r="H131" s="28" t="s">
        <v>425</v>
      </c>
      <c r="I131" s="28" t="s">
        <v>426</v>
      </c>
      <c r="J131" s="28" t="s">
        <v>427</v>
      </c>
      <c r="K131" s="30" t="s">
        <v>422</v>
      </c>
      <c r="L131" s="31">
        <v>1701</v>
      </c>
      <c r="M131" s="53" t="s">
        <v>74</v>
      </c>
      <c r="N131" s="54" t="s">
        <v>75</v>
      </c>
      <c r="O131" s="53" t="s">
        <v>65</v>
      </c>
      <c r="P131" s="53" t="s">
        <v>66</v>
      </c>
      <c r="Q131" s="53" t="s">
        <v>65</v>
      </c>
      <c r="R131" s="53" t="s">
        <v>66</v>
      </c>
      <c r="S131" s="53" t="s">
        <v>67</v>
      </c>
      <c r="T131" s="55" t="s">
        <v>76</v>
      </c>
      <c r="U131" s="32" t="s">
        <v>66</v>
      </c>
      <c r="V131" s="32" t="s">
        <v>542</v>
      </c>
      <c r="W131" s="30" t="s">
        <v>543</v>
      </c>
      <c r="X131" s="56" t="s">
        <v>67</v>
      </c>
      <c r="Y131" s="32" t="s">
        <v>424</v>
      </c>
      <c r="Z131" s="32" t="s">
        <v>424</v>
      </c>
      <c r="AA131" s="37" t="str">
        <f>+IFERROR(VLOOKUP(AB131,LISTAS!$C$2:$D$13,2,0)," ")</f>
        <v>BIENES Y SERVICIOS DE CONSUMO</v>
      </c>
      <c r="AB131" s="38" t="str">
        <f t="shared" si="16"/>
        <v>53</v>
      </c>
      <c r="AC131" s="47">
        <v>530303</v>
      </c>
      <c r="AD131" s="40" t="str">
        <f>+IFERROR(VLOOKUP(AC131,LISTAS!$A$2:$B$207,2,0)," ")</f>
        <v>Viaticos y Subsistencias en el Interior</v>
      </c>
      <c r="AE131" s="40" t="s">
        <v>429</v>
      </c>
      <c r="AF131" s="40"/>
      <c r="AG131" s="93"/>
      <c r="AH131" s="40"/>
      <c r="AI131" s="42"/>
      <c r="AJ131" s="94"/>
      <c r="AK131" s="40"/>
      <c r="AL131" s="25"/>
      <c r="AM131" s="25"/>
      <c r="AN131" s="43">
        <v>7080</v>
      </c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51"/>
      <c r="DH131" s="151">
        <f t="shared" si="17"/>
        <v>7080</v>
      </c>
      <c r="DI131" s="43">
        <f t="shared" si="18"/>
        <v>0</v>
      </c>
      <c r="DJ131" s="43">
        <f t="shared" si="19"/>
        <v>0</v>
      </c>
      <c r="DK131" s="145">
        <f t="shared" si="20"/>
        <v>0</v>
      </c>
      <c r="DL131" s="161">
        <f t="shared" si="21"/>
        <v>0</v>
      </c>
      <c r="DM131" s="147">
        <f t="shared" si="22"/>
        <v>7080</v>
      </c>
      <c r="DN131" s="152">
        <f t="shared" si="23"/>
        <v>0</v>
      </c>
      <c r="DO131" s="147">
        <v>0</v>
      </c>
      <c r="DP131" s="43">
        <v>1140</v>
      </c>
      <c r="DQ131" s="43">
        <v>1140</v>
      </c>
      <c r="DR131" s="43">
        <v>1300</v>
      </c>
      <c r="DS131" s="43">
        <v>1140</v>
      </c>
      <c r="DT131" s="43">
        <v>1060</v>
      </c>
      <c r="DU131" s="43">
        <v>1300</v>
      </c>
      <c r="DV131" s="43">
        <v>0</v>
      </c>
      <c r="DW131" s="43">
        <v>0</v>
      </c>
      <c r="DX131" s="43">
        <v>0</v>
      </c>
      <c r="DY131" s="43">
        <v>0</v>
      </c>
      <c r="DZ131" s="43">
        <v>0</v>
      </c>
      <c r="EA131" s="57">
        <f t="shared" si="25"/>
        <v>7080</v>
      </c>
      <c r="EB131" s="45" t="str">
        <f t="shared" si="15"/>
        <v>CORRECTO</v>
      </c>
      <c r="EC131" s="45"/>
    </row>
    <row r="132" spans="1:133" ht="19.5" customHeight="1" x14ac:dyDescent="0.25">
      <c r="A132" s="47">
        <v>125</v>
      </c>
      <c r="B132" s="23">
        <v>2026</v>
      </c>
      <c r="C132" s="34" t="s">
        <v>62</v>
      </c>
      <c r="D132" s="26" t="s">
        <v>537</v>
      </c>
      <c r="E132" s="26" t="s">
        <v>539</v>
      </c>
      <c r="F132" s="25" t="s">
        <v>695</v>
      </c>
      <c r="G132" s="28" t="s">
        <v>545</v>
      </c>
      <c r="H132" s="28" t="s">
        <v>425</v>
      </c>
      <c r="I132" s="28" t="s">
        <v>426</v>
      </c>
      <c r="J132" s="28" t="s">
        <v>427</v>
      </c>
      <c r="K132" s="30" t="s">
        <v>422</v>
      </c>
      <c r="L132" s="31">
        <v>1701</v>
      </c>
      <c r="M132" s="53" t="s">
        <v>74</v>
      </c>
      <c r="N132" s="54" t="s">
        <v>75</v>
      </c>
      <c r="O132" s="53" t="s">
        <v>65</v>
      </c>
      <c r="P132" s="53" t="s">
        <v>66</v>
      </c>
      <c r="Q132" s="53" t="s">
        <v>65</v>
      </c>
      <c r="R132" s="53" t="s">
        <v>66</v>
      </c>
      <c r="S132" s="53" t="s">
        <v>67</v>
      </c>
      <c r="T132" s="55" t="s">
        <v>76</v>
      </c>
      <c r="U132" s="32" t="s">
        <v>66</v>
      </c>
      <c r="V132" s="32" t="s">
        <v>546</v>
      </c>
      <c r="W132" s="103" t="s">
        <v>547</v>
      </c>
      <c r="X132" s="56" t="s">
        <v>67</v>
      </c>
      <c r="Y132" s="32" t="s">
        <v>424</v>
      </c>
      <c r="Z132" s="32" t="s">
        <v>424</v>
      </c>
      <c r="AA132" s="37" t="str">
        <f>+IFERROR(VLOOKUP(AB132,LISTAS!$C$2:$D$13,2,0)," ")</f>
        <v>BIENES Y SERVICIOS DE CONSUMO</v>
      </c>
      <c r="AB132" s="38" t="str">
        <f t="shared" si="16"/>
        <v>53</v>
      </c>
      <c r="AC132" s="47">
        <v>530303</v>
      </c>
      <c r="AD132" s="40" t="str">
        <f>+IFERROR(VLOOKUP(AC132,LISTAS!$A$2:$B$207,2,0)," ")</f>
        <v>Viaticos y Subsistencias en el Interior</v>
      </c>
      <c r="AE132" s="40" t="s">
        <v>429</v>
      </c>
      <c r="AF132" s="40"/>
      <c r="AG132" s="93"/>
      <c r="AH132" s="40"/>
      <c r="AI132" s="42"/>
      <c r="AJ132" s="95"/>
      <c r="AK132" s="25"/>
      <c r="AL132" s="25"/>
      <c r="AM132" s="25"/>
      <c r="AN132" s="43">
        <v>1810</v>
      </c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51"/>
      <c r="DH132" s="151">
        <f t="shared" si="17"/>
        <v>1810</v>
      </c>
      <c r="DI132" s="43">
        <f t="shared" si="18"/>
        <v>0</v>
      </c>
      <c r="DJ132" s="43">
        <f t="shared" si="19"/>
        <v>0</v>
      </c>
      <c r="DK132" s="145">
        <f t="shared" si="20"/>
        <v>0</v>
      </c>
      <c r="DL132" s="161">
        <f t="shared" si="21"/>
        <v>0</v>
      </c>
      <c r="DM132" s="147">
        <f t="shared" si="22"/>
        <v>1810</v>
      </c>
      <c r="DN132" s="152">
        <f t="shared" si="23"/>
        <v>0</v>
      </c>
      <c r="DO132" s="147">
        <v>0</v>
      </c>
      <c r="DP132" s="198">
        <v>130</v>
      </c>
      <c r="DQ132" s="198">
        <v>420</v>
      </c>
      <c r="DR132" s="198">
        <v>420</v>
      </c>
      <c r="DS132" s="198">
        <v>420</v>
      </c>
      <c r="DT132" s="198">
        <v>420</v>
      </c>
      <c r="DU132" s="198">
        <v>0</v>
      </c>
      <c r="DV132" s="43">
        <v>0</v>
      </c>
      <c r="DW132" s="43">
        <v>0</v>
      </c>
      <c r="DX132" s="43">
        <v>0</v>
      </c>
      <c r="DY132" s="43">
        <v>0</v>
      </c>
      <c r="DZ132" s="43">
        <v>0</v>
      </c>
      <c r="EA132" s="57">
        <f t="shared" si="25"/>
        <v>1810</v>
      </c>
      <c r="EB132" s="45" t="str">
        <f t="shared" si="15"/>
        <v>CORRECTO</v>
      </c>
      <c r="EC132" s="45"/>
    </row>
    <row r="133" spans="1:133" ht="19.5" customHeight="1" x14ac:dyDescent="0.25">
      <c r="A133" s="47">
        <v>126</v>
      </c>
      <c r="B133" s="23">
        <v>2026</v>
      </c>
      <c r="C133" s="34" t="s">
        <v>62</v>
      </c>
      <c r="D133" s="26" t="s">
        <v>537</v>
      </c>
      <c r="E133" s="25" t="s">
        <v>540</v>
      </c>
      <c r="F133" s="25" t="s">
        <v>696</v>
      </c>
      <c r="G133" s="28" t="s">
        <v>548</v>
      </c>
      <c r="H133" s="28" t="s">
        <v>425</v>
      </c>
      <c r="I133" s="28" t="s">
        <v>426</v>
      </c>
      <c r="J133" s="28" t="s">
        <v>427</v>
      </c>
      <c r="K133" s="30" t="s">
        <v>422</v>
      </c>
      <c r="L133" s="31">
        <v>1701</v>
      </c>
      <c r="M133" s="53" t="s">
        <v>74</v>
      </c>
      <c r="N133" s="54" t="s">
        <v>75</v>
      </c>
      <c r="O133" s="53" t="s">
        <v>65</v>
      </c>
      <c r="P133" s="53" t="s">
        <v>66</v>
      </c>
      <c r="Q133" s="53" t="s">
        <v>65</v>
      </c>
      <c r="R133" s="53" t="s">
        <v>66</v>
      </c>
      <c r="S133" s="53" t="s">
        <v>67</v>
      </c>
      <c r="T133" s="55" t="s">
        <v>76</v>
      </c>
      <c r="U133" s="32" t="s">
        <v>66</v>
      </c>
      <c r="V133" s="32">
        <v>99999999</v>
      </c>
      <c r="W133" s="30" t="s">
        <v>423</v>
      </c>
      <c r="X133" s="56" t="s">
        <v>67</v>
      </c>
      <c r="Y133" s="32" t="s">
        <v>424</v>
      </c>
      <c r="Z133" s="32" t="s">
        <v>424</v>
      </c>
      <c r="AA133" s="37" t="str">
        <f>+IFERROR(VLOOKUP(AB133,LISTAS!$C$2:$D$13,2,0)," ")</f>
        <v>BIENES Y SERVICIOS DE CONSUMO</v>
      </c>
      <c r="AB133" s="38" t="str">
        <f t="shared" si="16"/>
        <v>53</v>
      </c>
      <c r="AC133" s="47">
        <v>530303</v>
      </c>
      <c r="AD133" s="40" t="str">
        <f>+IFERROR(VLOOKUP(AC133,LISTAS!$A$2:$B$207,2,0)," ")</f>
        <v>Viaticos y Subsistencias en el Interior</v>
      </c>
      <c r="AE133" s="40" t="s">
        <v>429</v>
      </c>
      <c r="AF133" s="25"/>
      <c r="AG133" s="90"/>
      <c r="AH133" s="25"/>
      <c r="AI133" s="42"/>
      <c r="AJ133" s="25"/>
      <c r="AK133" s="25"/>
      <c r="AL133" s="25"/>
      <c r="AM133" s="25"/>
      <c r="AN133" s="43">
        <v>13120</v>
      </c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51"/>
      <c r="DH133" s="151">
        <f t="shared" si="17"/>
        <v>13120</v>
      </c>
      <c r="DI133" s="43">
        <f t="shared" si="18"/>
        <v>0</v>
      </c>
      <c r="DJ133" s="43">
        <f t="shared" si="19"/>
        <v>0</v>
      </c>
      <c r="DK133" s="145">
        <f t="shared" si="20"/>
        <v>0</v>
      </c>
      <c r="DL133" s="161">
        <f t="shared" si="21"/>
        <v>0</v>
      </c>
      <c r="DM133" s="147">
        <f t="shared" si="22"/>
        <v>13120</v>
      </c>
      <c r="DN133" s="152">
        <f t="shared" si="23"/>
        <v>0</v>
      </c>
      <c r="DO133" s="147">
        <v>0</v>
      </c>
      <c r="DP133" s="89">
        <v>2240</v>
      </c>
      <c r="DQ133" s="89">
        <v>2320</v>
      </c>
      <c r="DR133" s="89">
        <v>2240</v>
      </c>
      <c r="DS133" s="89">
        <v>2320</v>
      </c>
      <c r="DT133" s="89">
        <v>2000</v>
      </c>
      <c r="DU133" s="89">
        <v>2000</v>
      </c>
      <c r="DV133" s="43">
        <v>0</v>
      </c>
      <c r="DW133" s="43">
        <v>0</v>
      </c>
      <c r="DX133" s="43">
        <v>0</v>
      </c>
      <c r="DY133" s="43">
        <v>0</v>
      </c>
      <c r="DZ133" s="43">
        <v>0</v>
      </c>
      <c r="EA133" s="57">
        <f t="shared" si="25"/>
        <v>13120</v>
      </c>
      <c r="EB133" s="45" t="str">
        <f t="shared" si="15"/>
        <v>CORRECTO</v>
      </c>
      <c r="EC133" s="45"/>
    </row>
    <row r="134" spans="1:133" ht="19.5" customHeight="1" x14ac:dyDescent="0.25">
      <c r="A134" s="23">
        <v>127</v>
      </c>
      <c r="B134" s="23">
        <v>2026</v>
      </c>
      <c r="C134" s="34" t="s">
        <v>62</v>
      </c>
      <c r="D134" s="25" t="s">
        <v>549</v>
      </c>
      <c r="E134" s="25" t="s">
        <v>550</v>
      </c>
      <c r="F134" s="25" t="s">
        <v>697</v>
      </c>
      <c r="G134" s="24" t="s">
        <v>554</v>
      </c>
      <c r="H134" s="28" t="s">
        <v>425</v>
      </c>
      <c r="I134" s="28" t="s">
        <v>426</v>
      </c>
      <c r="J134" s="29" t="s">
        <v>428</v>
      </c>
      <c r="K134" s="30" t="s">
        <v>422</v>
      </c>
      <c r="L134" s="31">
        <v>1701</v>
      </c>
      <c r="M134" s="53" t="s">
        <v>80</v>
      </c>
      <c r="N134" s="54" t="s">
        <v>81</v>
      </c>
      <c r="O134" s="53" t="s">
        <v>65</v>
      </c>
      <c r="P134" s="53" t="s">
        <v>66</v>
      </c>
      <c r="Q134" s="53" t="s">
        <v>65</v>
      </c>
      <c r="R134" s="53" t="s">
        <v>66</v>
      </c>
      <c r="S134" s="53" t="s">
        <v>70</v>
      </c>
      <c r="T134" s="55" t="s">
        <v>83</v>
      </c>
      <c r="U134" s="32" t="s">
        <v>66</v>
      </c>
      <c r="V134" s="32">
        <v>99999999</v>
      </c>
      <c r="W134" s="30" t="s">
        <v>423</v>
      </c>
      <c r="X134" s="56" t="s">
        <v>67</v>
      </c>
      <c r="Y134" s="32" t="s">
        <v>424</v>
      </c>
      <c r="Z134" s="32" t="s">
        <v>424</v>
      </c>
      <c r="AA134" s="37" t="str">
        <f>+IFERROR(VLOOKUP(AB134,LISTAS!$C$2:$D$13,2,0)," ")</f>
        <v>BIENES Y SERVICIOS DE CONSUMO</v>
      </c>
      <c r="AB134" s="38" t="str">
        <f t="shared" si="16"/>
        <v>53</v>
      </c>
      <c r="AC134" s="58">
        <v>530303</v>
      </c>
      <c r="AD134" s="40" t="str">
        <f>+IFERROR(VLOOKUP(AC134,LISTAS!$A$2:$B$207,2,0)," ")</f>
        <v>Viaticos y Subsistencias en el Interior</v>
      </c>
      <c r="AE134" s="40" t="s">
        <v>429</v>
      </c>
      <c r="AF134" s="40"/>
      <c r="AG134" s="93"/>
      <c r="AH134" s="40"/>
      <c r="AI134" s="42"/>
      <c r="AJ134" s="25"/>
      <c r="AK134" s="25"/>
      <c r="AL134" s="25"/>
      <c r="AM134" s="25"/>
      <c r="AN134" s="43">
        <v>630</v>
      </c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51"/>
      <c r="DH134" s="151">
        <f t="shared" si="17"/>
        <v>630</v>
      </c>
      <c r="DI134" s="43">
        <f t="shared" si="18"/>
        <v>0</v>
      </c>
      <c r="DJ134" s="43">
        <f t="shared" si="19"/>
        <v>0</v>
      </c>
      <c r="DK134" s="145">
        <f t="shared" si="20"/>
        <v>0</v>
      </c>
      <c r="DL134" s="161">
        <f t="shared" si="21"/>
        <v>0</v>
      </c>
      <c r="DM134" s="147">
        <f t="shared" si="22"/>
        <v>630</v>
      </c>
      <c r="DN134" s="152">
        <f t="shared" si="23"/>
        <v>0</v>
      </c>
      <c r="DO134" s="147">
        <v>0</v>
      </c>
      <c r="DP134" s="43">
        <v>260</v>
      </c>
      <c r="DQ134" s="43">
        <v>130</v>
      </c>
      <c r="DR134" s="43">
        <v>80</v>
      </c>
      <c r="DS134" s="43">
        <v>0</v>
      </c>
      <c r="DT134" s="43">
        <v>160</v>
      </c>
      <c r="DU134" s="43">
        <v>0</v>
      </c>
      <c r="DV134" s="43">
        <v>0</v>
      </c>
      <c r="DW134" s="43">
        <v>0</v>
      </c>
      <c r="DX134" s="43">
        <v>0</v>
      </c>
      <c r="DY134" s="43">
        <v>0</v>
      </c>
      <c r="DZ134" s="43">
        <v>0</v>
      </c>
      <c r="EA134" s="57">
        <f>SUM(DO134:DZ134)</f>
        <v>630</v>
      </c>
      <c r="EB134" s="45" t="str">
        <f t="shared" si="15"/>
        <v>CORRECTO</v>
      </c>
      <c r="EC134" s="45"/>
    </row>
    <row r="135" spans="1:133" ht="19.5" customHeight="1" x14ac:dyDescent="0.25">
      <c r="A135" s="47">
        <v>128</v>
      </c>
      <c r="B135" s="23">
        <v>2026</v>
      </c>
      <c r="C135" s="34" t="s">
        <v>62</v>
      </c>
      <c r="D135" s="25" t="s">
        <v>549</v>
      </c>
      <c r="E135" s="25" t="s">
        <v>550</v>
      </c>
      <c r="F135" s="25" t="s">
        <v>698</v>
      </c>
      <c r="G135" s="24" t="s">
        <v>555</v>
      </c>
      <c r="H135" s="28" t="s">
        <v>425</v>
      </c>
      <c r="I135" s="28" t="s">
        <v>426</v>
      </c>
      <c r="J135" s="29" t="s">
        <v>428</v>
      </c>
      <c r="K135" s="30" t="s">
        <v>422</v>
      </c>
      <c r="L135" s="31">
        <v>1701</v>
      </c>
      <c r="M135" s="53" t="s">
        <v>80</v>
      </c>
      <c r="N135" s="54" t="s">
        <v>81</v>
      </c>
      <c r="O135" s="53" t="s">
        <v>65</v>
      </c>
      <c r="P135" s="53" t="s">
        <v>66</v>
      </c>
      <c r="Q135" s="53" t="s">
        <v>65</v>
      </c>
      <c r="R135" s="53" t="s">
        <v>66</v>
      </c>
      <c r="S135" s="53" t="s">
        <v>70</v>
      </c>
      <c r="T135" s="55" t="s">
        <v>83</v>
      </c>
      <c r="U135" s="32" t="s">
        <v>66</v>
      </c>
      <c r="V135" s="32">
        <v>99999999</v>
      </c>
      <c r="W135" s="30" t="s">
        <v>423</v>
      </c>
      <c r="X135" s="56" t="s">
        <v>67</v>
      </c>
      <c r="Y135" s="32" t="s">
        <v>424</v>
      </c>
      <c r="Z135" s="32" t="s">
        <v>424</v>
      </c>
      <c r="AA135" s="37" t="str">
        <f>+IFERROR(VLOOKUP(AB135,LISTAS!$C$2:$D$13,2,0)," ")</f>
        <v>BIENES Y SERVICIOS DE CONSUMO</v>
      </c>
      <c r="AB135" s="38" t="str">
        <f t="shared" si="16"/>
        <v>53</v>
      </c>
      <c r="AC135" s="58">
        <v>530303</v>
      </c>
      <c r="AD135" s="40" t="str">
        <f>+IFERROR(VLOOKUP(AC135,LISTAS!$A$2:$B$207,2,0)," ")</f>
        <v>Viaticos y Subsistencias en el Interior</v>
      </c>
      <c r="AE135" s="40" t="s">
        <v>429</v>
      </c>
      <c r="AF135" s="40"/>
      <c r="AG135" s="93"/>
      <c r="AH135" s="40"/>
      <c r="AI135" s="42"/>
      <c r="AJ135" s="25"/>
      <c r="AK135" s="25"/>
      <c r="AL135" s="25"/>
      <c r="AM135" s="25"/>
      <c r="AN135" s="43">
        <v>780</v>
      </c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51"/>
      <c r="DH135" s="151">
        <f t="shared" si="17"/>
        <v>780</v>
      </c>
      <c r="DI135" s="43">
        <f t="shared" si="18"/>
        <v>0</v>
      </c>
      <c r="DJ135" s="43">
        <f t="shared" si="19"/>
        <v>0</v>
      </c>
      <c r="DK135" s="145">
        <f t="shared" si="20"/>
        <v>0</v>
      </c>
      <c r="DL135" s="161">
        <f t="shared" si="21"/>
        <v>0</v>
      </c>
      <c r="DM135" s="147">
        <f t="shared" si="22"/>
        <v>780</v>
      </c>
      <c r="DN135" s="152">
        <f t="shared" si="23"/>
        <v>0</v>
      </c>
      <c r="DO135" s="147">
        <v>0</v>
      </c>
      <c r="DP135" s="43">
        <v>260</v>
      </c>
      <c r="DQ135" s="43">
        <v>130</v>
      </c>
      <c r="DR135" s="43">
        <v>130</v>
      </c>
      <c r="DS135" s="43">
        <v>130</v>
      </c>
      <c r="DT135" s="43">
        <v>130</v>
      </c>
      <c r="DU135" s="43">
        <v>0</v>
      </c>
      <c r="DV135" s="43">
        <v>0</v>
      </c>
      <c r="DW135" s="43">
        <v>0</v>
      </c>
      <c r="DX135" s="43">
        <v>0</v>
      </c>
      <c r="DY135" s="43">
        <v>0</v>
      </c>
      <c r="DZ135" s="43">
        <v>0</v>
      </c>
      <c r="EA135" s="57">
        <f t="shared" si="25"/>
        <v>780</v>
      </c>
      <c r="EB135" s="45" t="str">
        <f t="shared" ref="EB135:EB197" si="26">IF(EA135=DH135,("CORRECTO"),("REVISAR"))</f>
        <v>CORRECTO</v>
      </c>
      <c r="EC135" s="45"/>
    </row>
    <row r="136" spans="1:133" ht="19.5" customHeight="1" x14ac:dyDescent="0.25">
      <c r="A136" s="47">
        <v>129</v>
      </c>
      <c r="B136" s="23">
        <v>2026</v>
      </c>
      <c r="C136" s="34" t="s">
        <v>62</v>
      </c>
      <c r="D136" s="25" t="s">
        <v>549</v>
      </c>
      <c r="E136" s="26" t="s">
        <v>551</v>
      </c>
      <c r="F136" s="25" t="s">
        <v>699</v>
      </c>
      <c r="G136" s="24" t="s">
        <v>556</v>
      </c>
      <c r="H136" s="28" t="s">
        <v>425</v>
      </c>
      <c r="I136" s="28" t="s">
        <v>426</v>
      </c>
      <c r="J136" s="29" t="s">
        <v>428</v>
      </c>
      <c r="K136" s="30" t="s">
        <v>422</v>
      </c>
      <c r="L136" s="31">
        <v>1701</v>
      </c>
      <c r="M136" s="53" t="s">
        <v>80</v>
      </c>
      <c r="N136" s="54" t="s">
        <v>81</v>
      </c>
      <c r="O136" s="53" t="s">
        <v>65</v>
      </c>
      <c r="P136" s="53" t="s">
        <v>66</v>
      </c>
      <c r="Q136" s="53" t="s">
        <v>65</v>
      </c>
      <c r="R136" s="53" t="s">
        <v>66</v>
      </c>
      <c r="S136" s="53" t="s">
        <v>70</v>
      </c>
      <c r="T136" s="55" t="s">
        <v>83</v>
      </c>
      <c r="U136" s="32" t="s">
        <v>66</v>
      </c>
      <c r="V136" s="32">
        <v>99999999</v>
      </c>
      <c r="W136" s="30" t="s">
        <v>423</v>
      </c>
      <c r="X136" s="56" t="s">
        <v>67</v>
      </c>
      <c r="Y136" s="32" t="s">
        <v>424</v>
      </c>
      <c r="Z136" s="32" t="s">
        <v>424</v>
      </c>
      <c r="AA136" s="37" t="str">
        <f>+IFERROR(VLOOKUP(AB136,LISTAS!$C$2:$D$13,2,0)," ")</f>
        <v>BIENES Y SERVICIOS DE CONSUMO</v>
      </c>
      <c r="AB136" s="38" t="str">
        <f t="shared" ref="AB136:AB198" si="27">+MID(AC136,1,2)</f>
        <v>53</v>
      </c>
      <c r="AC136" s="58">
        <v>530303</v>
      </c>
      <c r="AD136" s="40" t="str">
        <f>+IFERROR(VLOOKUP(AC136,LISTAS!$A$2:$B$207,2,0)," ")</f>
        <v>Viaticos y Subsistencias en el Interior</v>
      </c>
      <c r="AE136" s="40" t="s">
        <v>429</v>
      </c>
      <c r="AF136" s="40"/>
      <c r="AG136" s="93"/>
      <c r="AH136" s="40"/>
      <c r="AI136" s="43"/>
      <c r="AJ136" s="40"/>
      <c r="AK136" s="40"/>
      <c r="AL136" s="40"/>
      <c r="AM136" s="25"/>
      <c r="AN136" s="43">
        <v>2400</v>
      </c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51"/>
      <c r="DH136" s="151">
        <f t="shared" ref="DH136:DH198" si="28">+AN136+AT136+AZ136+BF136+BL136+BR136+BX136+CD136+CJ136+CP136+CV136+DB136</f>
        <v>2400</v>
      </c>
      <c r="DI136" s="43">
        <f t="shared" ref="DI136:DI198" si="29">AP136+AV136+BB136+BH136+BN136+BT136+BZ136+CF136+CL136+CR136+CX136+DD136</f>
        <v>0</v>
      </c>
      <c r="DJ136" s="43">
        <f t="shared" ref="DJ136:DJ198" si="30">AQ136+AW136+BC136+BI136+BO136+BU136+CA136+CG136+CM136+CS136+CY136+DE136</f>
        <v>0</v>
      </c>
      <c r="DK136" s="145">
        <f t="shared" ref="DK136:DK198" si="31">AR136+AX136+BD136+BJ136+BP136+BV136+CB136+CH136+CN136+CT136+CZ136+DF136</f>
        <v>0</v>
      </c>
      <c r="DL136" s="161">
        <f t="shared" ref="DL136:DL198" si="32">+DK136/DH136</f>
        <v>0</v>
      </c>
      <c r="DM136" s="147">
        <f t="shared" ref="DM136:DM198" si="33">+DH136-DI136-DJ136</f>
        <v>2400</v>
      </c>
      <c r="DN136" s="152">
        <f t="shared" ref="DN136:DN198" si="34">AS136+AY136+BE136+BK136+BQ136+BW136+CC136+CI136+CO136+CU136+DA136+DG136</f>
        <v>0</v>
      </c>
      <c r="DO136" s="147">
        <v>0</v>
      </c>
      <c r="DP136" s="43">
        <v>200</v>
      </c>
      <c r="DQ136" s="43">
        <v>600</v>
      </c>
      <c r="DR136" s="43">
        <v>400</v>
      </c>
      <c r="DS136" s="43">
        <v>400</v>
      </c>
      <c r="DT136" s="43">
        <v>600</v>
      </c>
      <c r="DU136" s="43">
        <v>200</v>
      </c>
      <c r="DV136" s="43">
        <v>0</v>
      </c>
      <c r="DW136" s="43">
        <v>0</v>
      </c>
      <c r="DX136" s="43">
        <v>0</v>
      </c>
      <c r="DY136" s="43">
        <v>0</v>
      </c>
      <c r="DZ136" s="43">
        <v>0</v>
      </c>
      <c r="EA136" s="57">
        <f t="shared" si="25"/>
        <v>2400</v>
      </c>
      <c r="EB136" s="45" t="str">
        <f t="shared" si="26"/>
        <v>CORRECTO</v>
      </c>
      <c r="EC136" s="45"/>
    </row>
    <row r="137" spans="1:133" ht="19.5" customHeight="1" x14ac:dyDescent="0.25">
      <c r="A137" s="23">
        <v>130</v>
      </c>
      <c r="B137" s="23">
        <v>2026</v>
      </c>
      <c r="C137" s="34" t="s">
        <v>62</v>
      </c>
      <c r="D137" s="25" t="s">
        <v>549</v>
      </c>
      <c r="E137" s="26" t="s">
        <v>552</v>
      </c>
      <c r="F137" s="25" t="s">
        <v>700</v>
      </c>
      <c r="G137" s="24" t="s">
        <v>557</v>
      </c>
      <c r="H137" s="28" t="s">
        <v>425</v>
      </c>
      <c r="I137" s="28" t="s">
        <v>426</v>
      </c>
      <c r="J137" s="29" t="s">
        <v>428</v>
      </c>
      <c r="K137" s="30" t="s">
        <v>422</v>
      </c>
      <c r="L137" s="31">
        <v>1701</v>
      </c>
      <c r="M137" s="53" t="s">
        <v>80</v>
      </c>
      <c r="N137" s="54" t="s">
        <v>81</v>
      </c>
      <c r="O137" s="53" t="s">
        <v>65</v>
      </c>
      <c r="P137" s="53" t="s">
        <v>66</v>
      </c>
      <c r="Q137" s="53" t="s">
        <v>65</v>
      </c>
      <c r="R137" s="53" t="s">
        <v>66</v>
      </c>
      <c r="S137" s="53" t="s">
        <v>70</v>
      </c>
      <c r="T137" s="55" t="s">
        <v>83</v>
      </c>
      <c r="U137" s="32" t="s">
        <v>66</v>
      </c>
      <c r="V137" s="32">
        <v>99999999</v>
      </c>
      <c r="W137" s="30" t="s">
        <v>423</v>
      </c>
      <c r="X137" s="56" t="s">
        <v>67</v>
      </c>
      <c r="Y137" s="32" t="s">
        <v>424</v>
      </c>
      <c r="Z137" s="32" t="s">
        <v>424</v>
      </c>
      <c r="AA137" s="37" t="str">
        <f>+IFERROR(VLOOKUP(AB137,LISTAS!$C$2:$D$13,2,0)," ")</f>
        <v>BIENES Y SERVICIOS DE CONSUMO</v>
      </c>
      <c r="AB137" s="38" t="str">
        <f t="shared" si="27"/>
        <v>53</v>
      </c>
      <c r="AC137" s="58">
        <v>530303</v>
      </c>
      <c r="AD137" s="40" t="str">
        <f>+IFERROR(VLOOKUP(AC137,LISTAS!$A$2:$B$207,2,0)," ")</f>
        <v>Viaticos y Subsistencias en el Interior</v>
      </c>
      <c r="AE137" s="40" t="s">
        <v>429</v>
      </c>
      <c r="AF137" s="25"/>
      <c r="AG137" s="90"/>
      <c r="AH137" s="25"/>
      <c r="AI137" s="42"/>
      <c r="AJ137" s="25"/>
      <c r="AK137" s="25"/>
      <c r="AL137" s="25"/>
      <c r="AM137" s="25"/>
      <c r="AN137" s="43">
        <v>3400</v>
      </c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51"/>
      <c r="DH137" s="151">
        <f t="shared" si="28"/>
        <v>3400</v>
      </c>
      <c r="DI137" s="43">
        <f t="shared" si="29"/>
        <v>0</v>
      </c>
      <c r="DJ137" s="43">
        <f t="shared" si="30"/>
        <v>0</v>
      </c>
      <c r="DK137" s="145">
        <f t="shared" si="31"/>
        <v>0</v>
      </c>
      <c r="DL137" s="161">
        <f t="shared" si="32"/>
        <v>0</v>
      </c>
      <c r="DM137" s="147">
        <f t="shared" si="33"/>
        <v>3400</v>
      </c>
      <c r="DN137" s="152">
        <f t="shared" si="34"/>
        <v>0</v>
      </c>
      <c r="DO137" s="147">
        <v>0</v>
      </c>
      <c r="DP137" s="43">
        <v>600</v>
      </c>
      <c r="DQ137" s="43">
        <v>600</v>
      </c>
      <c r="DR137" s="43">
        <v>600</v>
      </c>
      <c r="DS137" s="43">
        <v>1000</v>
      </c>
      <c r="DT137" s="43">
        <v>600</v>
      </c>
      <c r="DU137" s="43">
        <v>0</v>
      </c>
      <c r="DV137" s="43">
        <v>0</v>
      </c>
      <c r="DW137" s="43">
        <v>0</v>
      </c>
      <c r="DX137" s="43">
        <v>0</v>
      </c>
      <c r="DY137" s="43">
        <v>0</v>
      </c>
      <c r="DZ137" s="43">
        <v>0</v>
      </c>
      <c r="EA137" s="57">
        <f t="shared" si="25"/>
        <v>3400</v>
      </c>
      <c r="EB137" s="45" t="str">
        <f t="shared" si="26"/>
        <v>CORRECTO</v>
      </c>
      <c r="EC137" s="45"/>
    </row>
    <row r="138" spans="1:133" ht="19.5" customHeight="1" x14ac:dyDescent="0.25">
      <c r="A138" s="47">
        <v>131</v>
      </c>
      <c r="B138" s="23">
        <v>2026</v>
      </c>
      <c r="C138" s="34" t="s">
        <v>62</v>
      </c>
      <c r="D138" s="25" t="s">
        <v>549</v>
      </c>
      <c r="E138" s="25" t="s">
        <v>553</v>
      </c>
      <c r="F138" s="25" t="s">
        <v>701</v>
      </c>
      <c r="G138" s="28" t="s">
        <v>558</v>
      </c>
      <c r="H138" s="28" t="s">
        <v>425</v>
      </c>
      <c r="I138" s="28" t="s">
        <v>426</v>
      </c>
      <c r="J138" s="29" t="s">
        <v>428</v>
      </c>
      <c r="K138" s="30" t="s">
        <v>422</v>
      </c>
      <c r="L138" s="31">
        <v>1701</v>
      </c>
      <c r="M138" s="53" t="s">
        <v>80</v>
      </c>
      <c r="N138" s="54" t="s">
        <v>81</v>
      </c>
      <c r="O138" s="53" t="s">
        <v>65</v>
      </c>
      <c r="P138" s="53" t="s">
        <v>66</v>
      </c>
      <c r="Q138" s="53" t="s">
        <v>65</v>
      </c>
      <c r="R138" s="53" t="s">
        <v>66</v>
      </c>
      <c r="S138" s="53" t="s">
        <v>70</v>
      </c>
      <c r="T138" s="55" t="s">
        <v>83</v>
      </c>
      <c r="U138" s="32" t="s">
        <v>66</v>
      </c>
      <c r="V138" s="120" t="s">
        <v>559</v>
      </c>
      <c r="W138" s="103" t="s">
        <v>560</v>
      </c>
      <c r="X138" s="56" t="s">
        <v>67</v>
      </c>
      <c r="Y138" s="32" t="s">
        <v>424</v>
      </c>
      <c r="Z138" s="32" t="s">
        <v>424</v>
      </c>
      <c r="AA138" s="37" t="str">
        <f>+IFERROR(VLOOKUP(AB138,LISTAS!$C$2:$D$13,2,0)," ")</f>
        <v>BIENES Y SERVICIOS DE CONSUMO</v>
      </c>
      <c r="AB138" s="38" t="str">
        <f t="shared" si="27"/>
        <v>53</v>
      </c>
      <c r="AC138" s="58">
        <v>530303</v>
      </c>
      <c r="AD138" s="40" t="str">
        <f>+IFERROR(VLOOKUP(AC138,LISTAS!$A$2:$B$207,2,0)," ")</f>
        <v>Viaticos y Subsistencias en el Interior</v>
      </c>
      <c r="AE138" s="40" t="s">
        <v>429</v>
      </c>
      <c r="AF138" s="25"/>
      <c r="AG138" s="86"/>
      <c r="AH138" s="40"/>
      <c r="AI138" s="87"/>
      <c r="AJ138" s="25"/>
      <c r="AK138" s="25"/>
      <c r="AL138" s="40"/>
      <c r="AM138" s="25"/>
      <c r="AN138" s="43">
        <v>2600</v>
      </c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51"/>
      <c r="DH138" s="151">
        <f t="shared" si="28"/>
        <v>2600</v>
      </c>
      <c r="DI138" s="43">
        <f t="shared" si="29"/>
        <v>0</v>
      </c>
      <c r="DJ138" s="43">
        <f t="shared" si="30"/>
        <v>0</v>
      </c>
      <c r="DK138" s="145">
        <f t="shared" si="31"/>
        <v>0</v>
      </c>
      <c r="DL138" s="161">
        <f t="shared" si="32"/>
        <v>0</v>
      </c>
      <c r="DM138" s="147">
        <f t="shared" si="33"/>
        <v>2600</v>
      </c>
      <c r="DN138" s="152">
        <f t="shared" si="34"/>
        <v>0</v>
      </c>
      <c r="DO138" s="147">
        <v>0</v>
      </c>
      <c r="DP138" s="43">
        <v>400</v>
      </c>
      <c r="DQ138" s="43">
        <v>400</v>
      </c>
      <c r="DR138" s="43">
        <v>400</v>
      </c>
      <c r="DS138" s="43">
        <v>400</v>
      </c>
      <c r="DT138" s="43">
        <v>600</v>
      </c>
      <c r="DU138" s="43">
        <v>400</v>
      </c>
      <c r="DV138" s="43">
        <v>0</v>
      </c>
      <c r="DW138" s="43">
        <v>0</v>
      </c>
      <c r="DX138" s="43">
        <v>0</v>
      </c>
      <c r="DY138" s="43">
        <v>0</v>
      </c>
      <c r="DZ138" s="43">
        <v>0</v>
      </c>
      <c r="EA138" s="57">
        <f t="shared" si="25"/>
        <v>2600</v>
      </c>
      <c r="EB138" s="45" t="str">
        <f t="shared" si="26"/>
        <v>CORRECTO</v>
      </c>
      <c r="EC138" s="45"/>
    </row>
    <row r="139" spans="1:133" ht="19.5" customHeight="1" x14ac:dyDescent="0.25">
      <c r="A139" s="47">
        <v>132</v>
      </c>
      <c r="B139" s="23">
        <v>2026</v>
      </c>
      <c r="C139" s="34" t="s">
        <v>62</v>
      </c>
      <c r="D139" s="97" t="s">
        <v>561</v>
      </c>
      <c r="E139" s="98" t="s">
        <v>561</v>
      </c>
      <c r="F139" s="25" t="s">
        <v>651</v>
      </c>
      <c r="G139" s="28" t="s">
        <v>562</v>
      </c>
      <c r="H139" s="28" t="s">
        <v>419</v>
      </c>
      <c r="I139" s="29" t="s">
        <v>420</v>
      </c>
      <c r="J139" s="29" t="s">
        <v>421</v>
      </c>
      <c r="K139" s="30" t="s">
        <v>422</v>
      </c>
      <c r="L139" s="31">
        <v>1701</v>
      </c>
      <c r="M139" s="53" t="s">
        <v>63</v>
      </c>
      <c r="N139" s="54" t="s">
        <v>64</v>
      </c>
      <c r="O139" s="53" t="s">
        <v>65</v>
      </c>
      <c r="P139" s="53" t="s">
        <v>66</v>
      </c>
      <c r="Q139" s="53" t="s">
        <v>65</v>
      </c>
      <c r="R139" s="53" t="s">
        <v>66</v>
      </c>
      <c r="S139" s="53" t="s">
        <v>70</v>
      </c>
      <c r="T139" s="55" t="s">
        <v>71</v>
      </c>
      <c r="U139" s="32" t="s">
        <v>66</v>
      </c>
      <c r="V139" s="32">
        <v>99999999</v>
      </c>
      <c r="W139" s="30" t="s">
        <v>423</v>
      </c>
      <c r="X139" s="50" t="s">
        <v>67</v>
      </c>
      <c r="Y139" s="32" t="s">
        <v>424</v>
      </c>
      <c r="Z139" s="32" t="s">
        <v>424</v>
      </c>
      <c r="AA139" s="37" t="str">
        <f>+IFERROR(VLOOKUP(AB139,LISTAS!$C$2:$D$13,2,0)," ")</f>
        <v>OTROS GASTOS CORRIENTES</v>
      </c>
      <c r="AB139" s="38" t="str">
        <f t="shared" si="27"/>
        <v>57</v>
      </c>
      <c r="AC139" s="47">
        <v>570201</v>
      </c>
      <c r="AD139" s="40" t="str">
        <f>+IFERROR(VLOOKUP(AC139,LISTAS!$A$2:$B$207,2,0)," ")</f>
        <v>Seguros</v>
      </c>
      <c r="AE139" s="40" t="s">
        <v>429</v>
      </c>
      <c r="AF139" s="25"/>
      <c r="AG139" s="86"/>
      <c r="AH139" s="40"/>
      <c r="AI139" s="87"/>
      <c r="AJ139" s="25"/>
      <c r="AK139" s="25"/>
      <c r="AL139" s="40"/>
      <c r="AM139" s="25"/>
      <c r="AN139" s="43">
        <v>1363211.34</v>
      </c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51"/>
      <c r="DH139" s="151">
        <f t="shared" si="28"/>
        <v>1363211.34</v>
      </c>
      <c r="DI139" s="43">
        <f t="shared" si="29"/>
        <v>0</v>
      </c>
      <c r="DJ139" s="43">
        <f t="shared" si="30"/>
        <v>0</v>
      </c>
      <c r="DK139" s="145">
        <f t="shared" si="31"/>
        <v>0</v>
      </c>
      <c r="DL139" s="161">
        <f t="shared" si="32"/>
        <v>0</v>
      </c>
      <c r="DM139" s="147">
        <f t="shared" si="33"/>
        <v>1363211.34</v>
      </c>
      <c r="DN139" s="152">
        <f t="shared" si="34"/>
        <v>0</v>
      </c>
      <c r="DO139" s="147">
        <v>0</v>
      </c>
      <c r="DP139" s="43">
        <v>0</v>
      </c>
      <c r="DQ139" s="43">
        <v>0</v>
      </c>
      <c r="DR139" s="43">
        <v>0</v>
      </c>
      <c r="DS139" s="43">
        <v>0</v>
      </c>
      <c r="DT139" s="43">
        <v>0</v>
      </c>
      <c r="DU139" s="43">
        <v>0</v>
      </c>
      <c r="DV139" s="43">
        <v>0</v>
      </c>
      <c r="DW139" s="43">
        <v>0</v>
      </c>
      <c r="DX139" s="43">
        <v>0</v>
      </c>
      <c r="DY139" s="43">
        <v>0</v>
      </c>
      <c r="DZ139" s="43">
        <v>1363211.34</v>
      </c>
      <c r="EA139" s="57">
        <f t="shared" si="25"/>
        <v>1363211.34</v>
      </c>
      <c r="EB139" s="45" t="str">
        <f t="shared" si="26"/>
        <v>CORRECTO</v>
      </c>
      <c r="EC139" s="45"/>
    </row>
    <row r="140" spans="1:133" ht="19.5" customHeight="1" x14ac:dyDescent="0.25">
      <c r="A140" s="47">
        <v>133</v>
      </c>
      <c r="B140" s="23">
        <v>2026</v>
      </c>
      <c r="C140" s="34" t="s">
        <v>62</v>
      </c>
      <c r="D140" s="25" t="s">
        <v>561</v>
      </c>
      <c r="E140" s="25" t="s">
        <v>561</v>
      </c>
      <c r="F140" s="25" t="s">
        <v>652</v>
      </c>
      <c r="G140" s="28" t="s">
        <v>562</v>
      </c>
      <c r="H140" s="28" t="s">
        <v>419</v>
      </c>
      <c r="I140" s="29" t="s">
        <v>420</v>
      </c>
      <c r="J140" s="29" t="s">
        <v>421</v>
      </c>
      <c r="K140" s="30" t="s">
        <v>422</v>
      </c>
      <c r="L140" s="31">
        <v>1701</v>
      </c>
      <c r="M140" s="53" t="s">
        <v>63</v>
      </c>
      <c r="N140" s="54" t="s">
        <v>64</v>
      </c>
      <c r="O140" s="53" t="s">
        <v>65</v>
      </c>
      <c r="P140" s="53" t="s">
        <v>66</v>
      </c>
      <c r="Q140" s="53" t="s">
        <v>65</v>
      </c>
      <c r="R140" s="53" t="s">
        <v>66</v>
      </c>
      <c r="S140" s="53" t="s">
        <v>67</v>
      </c>
      <c r="T140" s="125" t="s">
        <v>68</v>
      </c>
      <c r="U140" s="32" t="s">
        <v>66</v>
      </c>
      <c r="V140" s="32">
        <v>99999999</v>
      </c>
      <c r="W140" s="30" t="s">
        <v>423</v>
      </c>
      <c r="X140" s="50" t="s">
        <v>67</v>
      </c>
      <c r="Y140" s="32" t="s">
        <v>424</v>
      </c>
      <c r="Z140" s="32" t="s">
        <v>424</v>
      </c>
      <c r="AA140" s="37" t="str">
        <f>+IFERROR(VLOOKUP(AB140,LISTAS!$C$2:$D$13,2,0)," ")</f>
        <v>BIENES DE LARGA DURACIÓN</v>
      </c>
      <c r="AB140" s="38" t="str">
        <f t="shared" si="27"/>
        <v>84</v>
      </c>
      <c r="AC140" s="47">
        <v>840103</v>
      </c>
      <c r="AD140" s="40" t="str">
        <f>+IFERROR(VLOOKUP(AC140,LISTAS!$A$2:$B$207,2,0)," ")</f>
        <v>Mobiliarios</v>
      </c>
      <c r="AE140" s="40" t="s">
        <v>429</v>
      </c>
      <c r="AF140" s="25"/>
      <c r="AG140" s="86"/>
      <c r="AH140" s="40"/>
      <c r="AI140" s="87"/>
      <c r="AJ140" s="25"/>
      <c r="AK140" s="25"/>
      <c r="AL140" s="40"/>
      <c r="AM140" s="25"/>
      <c r="AN140" s="43">
        <v>161654.81</v>
      </c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51"/>
      <c r="DH140" s="151">
        <f t="shared" si="28"/>
        <v>161654.81</v>
      </c>
      <c r="DI140" s="43">
        <f t="shared" si="29"/>
        <v>0</v>
      </c>
      <c r="DJ140" s="43">
        <f t="shared" si="30"/>
        <v>0</v>
      </c>
      <c r="DK140" s="145">
        <f t="shared" si="31"/>
        <v>0</v>
      </c>
      <c r="DL140" s="161">
        <f t="shared" si="32"/>
        <v>0</v>
      </c>
      <c r="DM140" s="147">
        <f t="shared" si="33"/>
        <v>161654.81</v>
      </c>
      <c r="DN140" s="152">
        <f t="shared" si="34"/>
        <v>0</v>
      </c>
      <c r="DO140" s="147">
        <v>0</v>
      </c>
      <c r="DP140" s="43">
        <v>0</v>
      </c>
      <c r="DQ140" s="43">
        <v>0</v>
      </c>
      <c r="DR140" s="43">
        <v>0</v>
      </c>
      <c r="DS140" s="43">
        <v>0</v>
      </c>
      <c r="DT140" s="43">
        <v>0</v>
      </c>
      <c r="DU140" s="43">
        <v>0</v>
      </c>
      <c r="DV140" s="43">
        <v>0</v>
      </c>
      <c r="DW140" s="43">
        <v>0</v>
      </c>
      <c r="DX140" s="43">
        <v>0</v>
      </c>
      <c r="DY140" s="43">
        <v>0</v>
      </c>
      <c r="DZ140" s="43">
        <v>161654.81</v>
      </c>
      <c r="EA140" s="57">
        <f t="shared" si="25"/>
        <v>161654.81</v>
      </c>
      <c r="EB140" s="45" t="str">
        <f t="shared" si="26"/>
        <v>CORRECTO</v>
      </c>
      <c r="EC140" s="45"/>
    </row>
    <row r="141" spans="1:133" ht="19.5" customHeight="1" x14ac:dyDescent="0.25">
      <c r="A141" s="23">
        <v>134</v>
      </c>
      <c r="B141" s="23">
        <v>2026</v>
      </c>
      <c r="C141" s="34" t="s">
        <v>62</v>
      </c>
      <c r="D141" s="25" t="s">
        <v>561</v>
      </c>
      <c r="E141" s="25" t="s">
        <v>561</v>
      </c>
      <c r="F141" s="25" t="s">
        <v>653</v>
      </c>
      <c r="G141" s="28" t="s">
        <v>562</v>
      </c>
      <c r="H141" s="28" t="s">
        <v>419</v>
      </c>
      <c r="I141" s="29" t="s">
        <v>420</v>
      </c>
      <c r="J141" s="29" t="s">
        <v>421</v>
      </c>
      <c r="K141" s="30" t="s">
        <v>422</v>
      </c>
      <c r="L141" s="31">
        <v>1701</v>
      </c>
      <c r="M141" s="53" t="s">
        <v>63</v>
      </c>
      <c r="N141" s="54" t="s">
        <v>64</v>
      </c>
      <c r="O141" s="53" t="s">
        <v>65</v>
      </c>
      <c r="P141" s="53" t="s">
        <v>66</v>
      </c>
      <c r="Q141" s="53" t="s">
        <v>65</v>
      </c>
      <c r="R141" s="53" t="s">
        <v>66</v>
      </c>
      <c r="S141" s="53" t="s">
        <v>67</v>
      </c>
      <c r="T141" s="125" t="s">
        <v>68</v>
      </c>
      <c r="U141" s="32" t="s">
        <v>66</v>
      </c>
      <c r="V141" s="32">
        <v>99999999</v>
      </c>
      <c r="W141" s="30" t="s">
        <v>423</v>
      </c>
      <c r="X141" s="50" t="s">
        <v>67</v>
      </c>
      <c r="Y141" s="32" t="s">
        <v>424</v>
      </c>
      <c r="Z141" s="32" t="s">
        <v>424</v>
      </c>
      <c r="AA141" s="37" t="str">
        <f>+IFERROR(VLOOKUP(AB141,LISTAS!$C$2:$D$13,2,0)," ")</f>
        <v>BIENES DE LARGA DURACIÓN</v>
      </c>
      <c r="AB141" s="38" t="str">
        <f t="shared" si="27"/>
        <v>84</v>
      </c>
      <c r="AC141" s="47">
        <v>840104</v>
      </c>
      <c r="AD141" s="40" t="str">
        <f>+IFERROR(VLOOKUP(AC141,LISTAS!$A$2:$B$207,2,0)," ")</f>
        <v>Maquinarias y Equipos</v>
      </c>
      <c r="AE141" s="40" t="s">
        <v>429</v>
      </c>
      <c r="AF141" s="25"/>
      <c r="AG141" s="86"/>
      <c r="AH141" s="40"/>
      <c r="AI141" s="87"/>
      <c r="AJ141" s="25"/>
      <c r="AK141" s="25"/>
      <c r="AL141" s="40"/>
      <c r="AM141" s="25"/>
      <c r="AN141" s="43">
        <v>33412.6</v>
      </c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51"/>
      <c r="DH141" s="151">
        <f t="shared" si="28"/>
        <v>33412.6</v>
      </c>
      <c r="DI141" s="43">
        <f t="shared" si="29"/>
        <v>0</v>
      </c>
      <c r="DJ141" s="43">
        <f t="shared" si="30"/>
        <v>0</v>
      </c>
      <c r="DK141" s="145">
        <f t="shared" si="31"/>
        <v>0</v>
      </c>
      <c r="DL141" s="161">
        <f t="shared" si="32"/>
        <v>0</v>
      </c>
      <c r="DM141" s="147">
        <f t="shared" si="33"/>
        <v>33412.6</v>
      </c>
      <c r="DN141" s="152">
        <f t="shared" si="34"/>
        <v>0</v>
      </c>
      <c r="DO141" s="147">
        <v>0</v>
      </c>
      <c r="DP141" s="43">
        <v>0</v>
      </c>
      <c r="DQ141" s="43">
        <v>0</v>
      </c>
      <c r="DR141" s="43">
        <v>0</v>
      </c>
      <c r="DS141" s="43">
        <v>0</v>
      </c>
      <c r="DT141" s="43">
        <v>0</v>
      </c>
      <c r="DU141" s="43">
        <v>0</v>
      </c>
      <c r="DV141" s="43">
        <v>0</v>
      </c>
      <c r="DW141" s="43">
        <v>0</v>
      </c>
      <c r="DX141" s="43">
        <v>0</v>
      </c>
      <c r="DY141" s="43">
        <v>0</v>
      </c>
      <c r="DZ141" s="43">
        <v>33412.6</v>
      </c>
      <c r="EA141" s="57">
        <f t="shared" si="25"/>
        <v>33412.6</v>
      </c>
      <c r="EB141" s="45" t="str">
        <f t="shared" si="26"/>
        <v>CORRECTO</v>
      </c>
      <c r="EC141" s="45"/>
    </row>
    <row r="142" spans="1:133" ht="19.5" customHeight="1" x14ac:dyDescent="0.25">
      <c r="A142" s="47">
        <v>135</v>
      </c>
      <c r="B142" s="23">
        <v>2026</v>
      </c>
      <c r="C142" s="34" t="s">
        <v>62</v>
      </c>
      <c r="D142" s="25" t="s">
        <v>561</v>
      </c>
      <c r="E142" s="25" t="s">
        <v>561</v>
      </c>
      <c r="F142" s="25" t="s">
        <v>654</v>
      </c>
      <c r="G142" s="28" t="s">
        <v>562</v>
      </c>
      <c r="H142" s="28" t="s">
        <v>419</v>
      </c>
      <c r="I142" s="29" t="s">
        <v>420</v>
      </c>
      <c r="J142" s="29" t="s">
        <v>421</v>
      </c>
      <c r="K142" s="30" t="s">
        <v>422</v>
      </c>
      <c r="L142" s="31">
        <v>1701</v>
      </c>
      <c r="M142" s="53" t="s">
        <v>63</v>
      </c>
      <c r="N142" s="54" t="s">
        <v>64</v>
      </c>
      <c r="O142" s="53" t="s">
        <v>65</v>
      </c>
      <c r="P142" s="53" t="s">
        <v>66</v>
      </c>
      <c r="Q142" s="53" t="s">
        <v>65</v>
      </c>
      <c r="R142" s="53" t="s">
        <v>66</v>
      </c>
      <c r="S142" s="53" t="s">
        <v>67</v>
      </c>
      <c r="T142" s="125" t="s">
        <v>68</v>
      </c>
      <c r="U142" s="32" t="s">
        <v>66</v>
      </c>
      <c r="V142" s="32">
        <v>99999999</v>
      </c>
      <c r="W142" s="30" t="s">
        <v>423</v>
      </c>
      <c r="X142" s="50" t="s">
        <v>67</v>
      </c>
      <c r="Y142" s="32" t="s">
        <v>424</v>
      </c>
      <c r="Z142" s="32" t="s">
        <v>424</v>
      </c>
      <c r="AA142" s="37" t="str">
        <f>+IFERROR(VLOOKUP(AB142,LISTAS!$C$2:$D$13,2,0)," ")</f>
        <v>BIENES DE LARGA DURACIÓN</v>
      </c>
      <c r="AB142" s="38" t="str">
        <f t="shared" si="27"/>
        <v>84</v>
      </c>
      <c r="AC142" s="47">
        <v>840107</v>
      </c>
      <c r="AD142" s="40" t="str">
        <f>+IFERROR(VLOOKUP(AC142,LISTAS!$A$2:$B$207,2,0)," ")</f>
        <v>Equipos Sistemas y Paquetes Informaticos</v>
      </c>
      <c r="AE142" s="40" t="s">
        <v>429</v>
      </c>
      <c r="AF142" s="25"/>
      <c r="AG142" s="86"/>
      <c r="AH142" s="40"/>
      <c r="AI142" s="87"/>
      <c r="AJ142" s="25"/>
      <c r="AK142" s="25"/>
      <c r="AL142" s="40"/>
      <c r="AM142" s="25"/>
      <c r="AN142" s="43">
        <v>133089.5</v>
      </c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51"/>
      <c r="DH142" s="151">
        <f t="shared" si="28"/>
        <v>133089.5</v>
      </c>
      <c r="DI142" s="43">
        <f t="shared" si="29"/>
        <v>0</v>
      </c>
      <c r="DJ142" s="43">
        <f t="shared" si="30"/>
        <v>0</v>
      </c>
      <c r="DK142" s="145">
        <f t="shared" si="31"/>
        <v>0</v>
      </c>
      <c r="DL142" s="161">
        <f t="shared" si="32"/>
        <v>0</v>
      </c>
      <c r="DM142" s="147">
        <f t="shared" si="33"/>
        <v>133089.5</v>
      </c>
      <c r="DN142" s="152">
        <f t="shared" si="34"/>
        <v>0</v>
      </c>
      <c r="DO142" s="147">
        <v>0</v>
      </c>
      <c r="DP142" s="43">
        <v>0</v>
      </c>
      <c r="DQ142" s="43">
        <v>0</v>
      </c>
      <c r="DR142" s="43">
        <v>0</v>
      </c>
      <c r="DS142" s="43">
        <v>0</v>
      </c>
      <c r="DT142" s="43">
        <v>0</v>
      </c>
      <c r="DU142" s="43">
        <v>0</v>
      </c>
      <c r="DV142" s="43">
        <v>0</v>
      </c>
      <c r="DW142" s="43">
        <v>0</v>
      </c>
      <c r="DX142" s="43">
        <v>0</v>
      </c>
      <c r="DY142" s="43">
        <v>0</v>
      </c>
      <c r="DZ142" s="43">
        <v>133089.5</v>
      </c>
      <c r="EA142" s="57">
        <f>SUM(DO142:DZ142)</f>
        <v>133089.5</v>
      </c>
      <c r="EB142" s="45" t="str">
        <f t="shared" si="26"/>
        <v>CORRECTO</v>
      </c>
      <c r="EC142" s="45"/>
    </row>
    <row r="143" spans="1:133" ht="19.5" customHeight="1" x14ac:dyDescent="0.25">
      <c r="A143" s="47">
        <v>136</v>
      </c>
      <c r="B143" s="23">
        <v>2026</v>
      </c>
      <c r="C143" s="34" t="s">
        <v>62</v>
      </c>
      <c r="D143" s="25" t="s">
        <v>561</v>
      </c>
      <c r="E143" s="25" t="s">
        <v>561</v>
      </c>
      <c r="F143" s="25" t="s">
        <v>655</v>
      </c>
      <c r="G143" s="28" t="s">
        <v>562</v>
      </c>
      <c r="H143" s="28" t="s">
        <v>419</v>
      </c>
      <c r="I143" s="29" t="s">
        <v>420</v>
      </c>
      <c r="J143" s="29" t="s">
        <v>421</v>
      </c>
      <c r="K143" s="30" t="s">
        <v>422</v>
      </c>
      <c r="L143" s="31">
        <v>1701</v>
      </c>
      <c r="M143" s="53" t="s">
        <v>63</v>
      </c>
      <c r="N143" s="54" t="s">
        <v>64</v>
      </c>
      <c r="O143" s="53" t="s">
        <v>65</v>
      </c>
      <c r="P143" s="53" t="s">
        <v>66</v>
      </c>
      <c r="Q143" s="53" t="s">
        <v>65</v>
      </c>
      <c r="R143" s="53" t="s">
        <v>66</v>
      </c>
      <c r="S143" s="53" t="s">
        <v>67</v>
      </c>
      <c r="T143" s="125" t="s">
        <v>68</v>
      </c>
      <c r="U143" s="32" t="s">
        <v>66</v>
      </c>
      <c r="V143" s="32">
        <v>99999999</v>
      </c>
      <c r="W143" s="30" t="s">
        <v>423</v>
      </c>
      <c r="X143" s="50" t="s">
        <v>67</v>
      </c>
      <c r="Y143" s="32" t="s">
        <v>424</v>
      </c>
      <c r="Z143" s="32" t="s">
        <v>424</v>
      </c>
      <c r="AA143" s="37" t="str">
        <f>+IFERROR(VLOOKUP(AB143,LISTAS!$C$2:$D$13,2,0)," ")</f>
        <v>BIENES DE LARGA DURACIÓN</v>
      </c>
      <c r="AB143" s="38" t="str">
        <f t="shared" si="27"/>
        <v>84</v>
      </c>
      <c r="AC143" s="47">
        <v>840112</v>
      </c>
      <c r="AD143" s="40" t="str">
        <f>+IFERROR(VLOOKUP(AC143,LISTAS!$A$2:$B$207,2,0)," ")</f>
        <v>Bienes de Seguridad Nacional Estratégica</v>
      </c>
      <c r="AE143" s="40" t="s">
        <v>429</v>
      </c>
      <c r="AF143" s="25"/>
      <c r="AG143" s="86"/>
      <c r="AH143" s="40"/>
      <c r="AI143" s="87"/>
      <c r="AJ143" s="25"/>
      <c r="AK143" s="25"/>
      <c r="AL143" s="40"/>
      <c r="AM143" s="25"/>
      <c r="AN143" s="43">
        <v>346500</v>
      </c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51"/>
      <c r="DH143" s="151">
        <f t="shared" si="28"/>
        <v>346500</v>
      </c>
      <c r="DI143" s="43">
        <f t="shared" si="29"/>
        <v>0</v>
      </c>
      <c r="DJ143" s="43">
        <f t="shared" si="30"/>
        <v>0</v>
      </c>
      <c r="DK143" s="145">
        <f t="shared" si="31"/>
        <v>0</v>
      </c>
      <c r="DL143" s="161">
        <f t="shared" si="32"/>
        <v>0</v>
      </c>
      <c r="DM143" s="147">
        <f t="shared" si="33"/>
        <v>346500</v>
      </c>
      <c r="DN143" s="152">
        <f t="shared" si="34"/>
        <v>0</v>
      </c>
      <c r="DO143" s="147">
        <v>0</v>
      </c>
      <c r="DP143" s="43">
        <v>0</v>
      </c>
      <c r="DQ143" s="43">
        <v>0</v>
      </c>
      <c r="DR143" s="43">
        <v>0</v>
      </c>
      <c r="DS143" s="43">
        <v>0</v>
      </c>
      <c r="DT143" s="43">
        <v>0</v>
      </c>
      <c r="DU143" s="43">
        <v>0</v>
      </c>
      <c r="DV143" s="43">
        <v>0</v>
      </c>
      <c r="DW143" s="43">
        <v>0</v>
      </c>
      <c r="DX143" s="43">
        <v>0</v>
      </c>
      <c r="DY143" s="43">
        <v>0</v>
      </c>
      <c r="DZ143" s="43">
        <v>346500</v>
      </c>
      <c r="EA143" s="57">
        <f t="shared" si="25"/>
        <v>346500</v>
      </c>
      <c r="EB143" s="45" t="str">
        <f t="shared" si="26"/>
        <v>CORRECTO</v>
      </c>
      <c r="EC143" s="45"/>
    </row>
    <row r="144" spans="1:133" ht="19.5" customHeight="1" x14ac:dyDescent="0.25">
      <c r="A144" s="23">
        <v>137</v>
      </c>
      <c r="B144" s="23">
        <v>2026</v>
      </c>
      <c r="C144" s="34" t="s">
        <v>62</v>
      </c>
      <c r="D144" s="25" t="s">
        <v>561</v>
      </c>
      <c r="E144" s="25" t="s">
        <v>561</v>
      </c>
      <c r="F144" s="25" t="s">
        <v>656</v>
      </c>
      <c r="G144" s="28" t="s">
        <v>562</v>
      </c>
      <c r="H144" s="28" t="s">
        <v>419</v>
      </c>
      <c r="I144" s="29" t="s">
        <v>420</v>
      </c>
      <c r="J144" s="29" t="s">
        <v>421</v>
      </c>
      <c r="K144" s="30" t="s">
        <v>422</v>
      </c>
      <c r="L144" s="31">
        <v>1701</v>
      </c>
      <c r="M144" s="53" t="s">
        <v>63</v>
      </c>
      <c r="N144" s="54" t="s">
        <v>64</v>
      </c>
      <c r="O144" s="53" t="s">
        <v>65</v>
      </c>
      <c r="P144" s="53" t="s">
        <v>66</v>
      </c>
      <c r="Q144" s="53" t="s">
        <v>65</v>
      </c>
      <c r="R144" s="53" t="s">
        <v>66</v>
      </c>
      <c r="S144" s="53" t="s">
        <v>67</v>
      </c>
      <c r="T144" s="125" t="s">
        <v>68</v>
      </c>
      <c r="U144" s="32" t="s">
        <v>66</v>
      </c>
      <c r="V144" s="32">
        <v>99999999</v>
      </c>
      <c r="W144" s="30" t="s">
        <v>423</v>
      </c>
      <c r="X144" s="50" t="s">
        <v>67</v>
      </c>
      <c r="Y144" s="32" t="s">
        <v>424</v>
      </c>
      <c r="Z144" s="32" t="s">
        <v>424</v>
      </c>
      <c r="AA144" s="37" t="str">
        <f>+IFERROR(VLOOKUP(AB144,LISTAS!$C$2:$D$13,2,0)," ")</f>
        <v>BIENES DE LARGA DURACIÓN</v>
      </c>
      <c r="AB144" s="38" t="str">
        <f t="shared" si="27"/>
        <v>84</v>
      </c>
      <c r="AC144" s="47">
        <v>840105</v>
      </c>
      <c r="AD144" s="40" t="str">
        <f>+IFERROR(VLOOKUP(AC144,LISTAS!$A$2:$B$207,2,0)," ")</f>
        <v>Vehículos</v>
      </c>
      <c r="AE144" s="40" t="s">
        <v>429</v>
      </c>
      <c r="AF144" s="25"/>
      <c r="AG144" s="86"/>
      <c r="AH144" s="40"/>
      <c r="AI144" s="87"/>
      <c r="AJ144" s="25"/>
      <c r="AK144" s="25"/>
      <c r="AL144" s="40"/>
      <c r="AM144" s="25"/>
      <c r="AN144" s="43">
        <v>6659.36</v>
      </c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51"/>
      <c r="DH144" s="151">
        <f t="shared" si="28"/>
        <v>6659.36</v>
      </c>
      <c r="DI144" s="43">
        <f t="shared" si="29"/>
        <v>0</v>
      </c>
      <c r="DJ144" s="43">
        <f t="shared" si="30"/>
        <v>0</v>
      </c>
      <c r="DK144" s="145">
        <f t="shared" si="31"/>
        <v>0</v>
      </c>
      <c r="DL144" s="161">
        <f t="shared" si="32"/>
        <v>0</v>
      </c>
      <c r="DM144" s="147">
        <f t="shared" si="33"/>
        <v>6659.36</v>
      </c>
      <c r="DN144" s="152">
        <f t="shared" si="34"/>
        <v>0</v>
      </c>
      <c r="DO144" s="147">
        <v>0</v>
      </c>
      <c r="DP144" s="43">
        <v>0</v>
      </c>
      <c r="DQ144" s="43">
        <v>0</v>
      </c>
      <c r="DR144" s="43">
        <v>0</v>
      </c>
      <c r="DS144" s="43">
        <v>0</v>
      </c>
      <c r="DT144" s="43">
        <v>0</v>
      </c>
      <c r="DU144" s="43">
        <v>0</v>
      </c>
      <c r="DV144" s="43">
        <v>0</v>
      </c>
      <c r="DW144" s="43">
        <v>0</v>
      </c>
      <c r="DX144" s="43">
        <v>0</v>
      </c>
      <c r="DY144" s="43">
        <v>0</v>
      </c>
      <c r="DZ144" s="43">
        <v>6659.36</v>
      </c>
      <c r="EA144" s="57">
        <f t="shared" si="25"/>
        <v>6659.36</v>
      </c>
      <c r="EB144" s="45" t="str">
        <f t="shared" si="26"/>
        <v>CORRECTO</v>
      </c>
      <c r="EC144" s="45"/>
    </row>
    <row r="145" spans="1:133" ht="19.5" customHeight="1" x14ac:dyDescent="0.25">
      <c r="A145" s="47">
        <v>138</v>
      </c>
      <c r="B145" s="23">
        <v>2026</v>
      </c>
      <c r="C145" s="34" t="s">
        <v>62</v>
      </c>
      <c r="D145" s="25" t="s">
        <v>561</v>
      </c>
      <c r="E145" s="25" t="s">
        <v>561</v>
      </c>
      <c r="F145" s="25" t="s">
        <v>657</v>
      </c>
      <c r="G145" s="28" t="s">
        <v>562</v>
      </c>
      <c r="H145" s="28" t="s">
        <v>419</v>
      </c>
      <c r="I145" s="29" t="s">
        <v>420</v>
      </c>
      <c r="J145" s="29" t="s">
        <v>421</v>
      </c>
      <c r="K145" s="30" t="s">
        <v>422</v>
      </c>
      <c r="L145" s="31">
        <v>1701</v>
      </c>
      <c r="M145" s="53" t="s">
        <v>63</v>
      </c>
      <c r="N145" s="54" t="s">
        <v>64</v>
      </c>
      <c r="O145" s="53" t="s">
        <v>65</v>
      </c>
      <c r="P145" s="53" t="s">
        <v>66</v>
      </c>
      <c r="Q145" s="53" t="s">
        <v>65</v>
      </c>
      <c r="R145" s="53" t="s">
        <v>66</v>
      </c>
      <c r="S145" s="53" t="s">
        <v>67</v>
      </c>
      <c r="T145" s="125" t="s">
        <v>68</v>
      </c>
      <c r="U145" s="32" t="s">
        <v>66</v>
      </c>
      <c r="V145" s="32">
        <v>99999999</v>
      </c>
      <c r="W145" s="30" t="s">
        <v>423</v>
      </c>
      <c r="X145" s="50" t="s">
        <v>70</v>
      </c>
      <c r="Y145" s="32" t="s">
        <v>424</v>
      </c>
      <c r="Z145" s="32" t="s">
        <v>424</v>
      </c>
      <c r="AA145" s="37" t="str">
        <f>+IFERROR(VLOOKUP(AB145,LISTAS!$C$2:$D$13,2,0)," ")</f>
        <v>OTROS GASTOS CORRIENTES</v>
      </c>
      <c r="AB145" s="38" t="str">
        <f t="shared" si="27"/>
        <v>57</v>
      </c>
      <c r="AC145" s="47">
        <v>570201</v>
      </c>
      <c r="AD145" s="40" t="str">
        <f>+IFERROR(VLOOKUP(AC145,LISTAS!$A$2:$B$207,2,0)," ")</f>
        <v>Seguros</v>
      </c>
      <c r="AE145" s="40" t="s">
        <v>429</v>
      </c>
      <c r="AF145" s="25"/>
      <c r="AG145" s="86"/>
      <c r="AH145" s="40"/>
      <c r="AI145" s="87"/>
      <c r="AJ145" s="25"/>
      <c r="AK145" s="25"/>
      <c r="AL145" s="40"/>
      <c r="AM145" s="25"/>
      <c r="AN145" s="43">
        <v>5470.69</v>
      </c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51"/>
      <c r="DH145" s="151">
        <f t="shared" si="28"/>
        <v>5470.69</v>
      </c>
      <c r="DI145" s="43">
        <f t="shared" si="29"/>
        <v>0</v>
      </c>
      <c r="DJ145" s="43">
        <f t="shared" si="30"/>
        <v>0</v>
      </c>
      <c r="DK145" s="145">
        <f t="shared" si="31"/>
        <v>0</v>
      </c>
      <c r="DL145" s="161">
        <f t="shared" si="32"/>
        <v>0</v>
      </c>
      <c r="DM145" s="147">
        <f t="shared" si="33"/>
        <v>5470.69</v>
      </c>
      <c r="DN145" s="152">
        <f t="shared" si="34"/>
        <v>0</v>
      </c>
      <c r="DO145" s="147">
        <v>0</v>
      </c>
      <c r="DP145" s="43">
        <v>0</v>
      </c>
      <c r="DQ145" s="43">
        <v>0</v>
      </c>
      <c r="DR145" s="43">
        <v>0</v>
      </c>
      <c r="DS145" s="43">
        <v>0</v>
      </c>
      <c r="DT145" s="43">
        <v>0</v>
      </c>
      <c r="DU145" s="43">
        <v>0</v>
      </c>
      <c r="DV145" s="43">
        <v>0</v>
      </c>
      <c r="DW145" s="43">
        <v>0</v>
      </c>
      <c r="DX145" s="43">
        <v>0</v>
      </c>
      <c r="DY145" s="43">
        <v>0</v>
      </c>
      <c r="DZ145" s="43">
        <v>5470.69</v>
      </c>
      <c r="EA145" s="57">
        <f t="shared" si="25"/>
        <v>5470.69</v>
      </c>
      <c r="EB145" s="45" t="str">
        <f t="shared" si="26"/>
        <v>CORRECTO</v>
      </c>
      <c r="EC145" s="45"/>
    </row>
    <row r="146" spans="1:133" ht="19.5" customHeight="1" x14ac:dyDescent="0.25">
      <c r="A146" s="47">
        <v>139</v>
      </c>
      <c r="B146" s="23">
        <v>2026</v>
      </c>
      <c r="C146" s="34" t="s">
        <v>62</v>
      </c>
      <c r="D146" s="25" t="s">
        <v>561</v>
      </c>
      <c r="E146" s="25" t="s">
        <v>561</v>
      </c>
      <c r="F146" s="25" t="s">
        <v>658</v>
      </c>
      <c r="G146" s="28" t="s">
        <v>562</v>
      </c>
      <c r="H146" s="28" t="s">
        <v>419</v>
      </c>
      <c r="I146" s="29" t="s">
        <v>420</v>
      </c>
      <c r="J146" s="29" t="s">
        <v>421</v>
      </c>
      <c r="K146" s="30" t="s">
        <v>422</v>
      </c>
      <c r="L146" s="31">
        <v>1701</v>
      </c>
      <c r="M146" s="53" t="s">
        <v>63</v>
      </c>
      <c r="N146" s="54" t="s">
        <v>64</v>
      </c>
      <c r="O146" s="53" t="s">
        <v>65</v>
      </c>
      <c r="P146" s="53" t="s">
        <v>66</v>
      </c>
      <c r="Q146" s="53" t="s">
        <v>65</v>
      </c>
      <c r="R146" s="53" t="s">
        <v>66</v>
      </c>
      <c r="S146" s="53" t="s">
        <v>67</v>
      </c>
      <c r="T146" s="125" t="s">
        <v>68</v>
      </c>
      <c r="U146" s="32" t="s">
        <v>66</v>
      </c>
      <c r="V146" s="32">
        <v>99999999</v>
      </c>
      <c r="W146" s="30" t="s">
        <v>423</v>
      </c>
      <c r="X146" s="50" t="s">
        <v>67</v>
      </c>
      <c r="Y146" s="32" t="s">
        <v>424</v>
      </c>
      <c r="Z146" s="32" t="s">
        <v>424</v>
      </c>
      <c r="AA146" s="37" t="str">
        <f>+IFERROR(VLOOKUP(AB146,LISTAS!$C$2:$D$13,2,0)," ")</f>
        <v>OTROS GASTOS CORRIENTES</v>
      </c>
      <c r="AB146" s="38" t="str">
        <f t="shared" si="27"/>
        <v>57</v>
      </c>
      <c r="AC146" s="47">
        <v>570201</v>
      </c>
      <c r="AD146" s="40" t="str">
        <f>+IFERROR(VLOOKUP(AC146,LISTAS!$A$2:$B$207,2,0)," ")</f>
        <v>Seguros</v>
      </c>
      <c r="AE146" s="40" t="s">
        <v>429</v>
      </c>
      <c r="AF146" s="25"/>
      <c r="AG146" s="86"/>
      <c r="AH146" s="40"/>
      <c r="AI146" s="87"/>
      <c r="AJ146" s="25"/>
      <c r="AK146" s="25"/>
      <c r="AL146" s="40"/>
      <c r="AM146" s="25"/>
      <c r="AN146" s="43">
        <v>75529.31</v>
      </c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51"/>
      <c r="DH146" s="151">
        <f t="shared" si="28"/>
        <v>75529.31</v>
      </c>
      <c r="DI146" s="43">
        <f t="shared" si="29"/>
        <v>0</v>
      </c>
      <c r="DJ146" s="43">
        <f t="shared" si="30"/>
        <v>0</v>
      </c>
      <c r="DK146" s="145">
        <f t="shared" si="31"/>
        <v>0</v>
      </c>
      <c r="DL146" s="161">
        <f t="shared" si="32"/>
        <v>0</v>
      </c>
      <c r="DM146" s="147">
        <f t="shared" si="33"/>
        <v>75529.31</v>
      </c>
      <c r="DN146" s="152">
        <f t="shared" si="34"/>
        <v>0</v>
      </c>
      <c r="DO146" s="147">
        <v>0</v>
      </c>
      <c r="DP146" s="43">
        <v>0</v>
      </c>
      <c r="DQ146" s="43">
        <v>0</v>
      </c>
      <c r="DR146" s="43">
        <v>0</v>
      </c>
      <c r="DS146" s="43">
        <v>0</v>
      </c>
      <c r="DT146" s="43">
        <v>0</v>
      </c>
      <c r="DU146" s="43">
        <v>0</v>
      </c>
      <c r="DV146" s="43">
        <v>0</v>
      </c>
      <c r="DW146" s="43">
        <v>0</v>
      </c>
      <c r="DX146" s="43">
        <v>0</v>
      </c>
      <c r="DY146" s="43">
        <v>0</v>
      </c>
      <c r="DZ146" s="43">
        <v>75529.31</v>
      </c>
      <c r="EA146" s="57">
        <f t="shared" si="25"/>
        <v>75529.31</v>
      </c>
      <c r="EB146" s="45" t="str">
        <f t="shared" si="26"/>
        <v>CORRECTO</v>
      </c>
      <c r="EC146" s="45"/>
    </row>
    <row r="147" spans="1:133" ht="19.5" customHeight="1" x14ac:dyDescent="0.25">
      <c r="A147" s="47">
        <v>140</v>
      </c>
      <c r="B147" s="23">
        <v>2026</v>
      </c>
      <c r="C147" s="34" t="s">
        <v>62</v>
      </c>
      <c r="D147" s="97" t="s">
        <v>561</v>
      </c>
      <c r="E147" s="98" t="s">
        <v>561</v>
      </c>
      <c r="F147" s="25" t="s">
        <v>703</v>
      </c>
      <c r="G147" s="232" t="s">
        <v>562</v>
      </c>
      <c r="H147" s="28" t="s">
        <v>425</v>
      </c>
      <c r="I147" s="28" t="s">
        <v>426</v>
      </c>
      <c r="J147" s="29" t="s">
        <v>428</v>
      </c>
      <c r="K147" s="30" t="s">
        <v>422</v>
      </c>
      <c r="L147" s="31">
        <v>1701</v>
      </c>
      <c r="M147" s="53" t="s">
        <v>80</v>
      </c>
      <c r="N147" s="54" t="s">
        <v>81</v>
      </c>
      <c r="O147" s="53" t="s">
        <v>65</v>
      </c>
      <c r="P147" s="53" t="s">
        <v>66</v>
      </c>
      <c r="Q147" s="53" t="s">
        <v>65</v>
      </c>
      <c r="R147" s="53" t="s">
        <v>66</v>
      </c>
      <c r="S147" s="53" t="s">
        <v>70</v>
      </c>
      <c r="T147" s="55" t="s">
        <v>83</v>
      </c>
      <c r="U147" s="32" t="s">
        <v>66</v>
      </c>
      <c r="V147" s="32">
        <v>99999999</v>
      </c>
      <c r="W147" s="30" t="s">
        <v>423</v>
      </c>
      <c r="X147" s="56" t="s">
        <v>67</v>
      </c>
      <c r="Y147" s="32" t="s">
        <v>424</v>
      </c>
      <c r="Z147" s="32" t="s">
        <v>424</v>
      </c>
      <c r="AA147" s="37" t="str">
        <f>+IFERROR(VLOOKUP(AB147,LISTAS!$C$2:$D$13,2,0)," ")</f>
        <v>BIENES Y SERVICIOS DE CONSUMO</v>
      </c>
      <c r="AB147" s="38" t="str">
        <f t="shared" si="27"/>
        <v>53</v>
      </c>
      <c r="AC147" s="47">
        <v>530225</v>
      </c>
      <c r="AD147" s="40" t="str">
        <f>+IFERROR(VLOOKUP(AC147,LISTAS!$A$2:$B$207,2,0)," ")</f>
        <v>Servicio de Incineración de Documentos Públicos, Sustancias Estupefacientes y Psicotrópicas, Bienes Defectuosos
y/o Caducados, Productos Agropecuarios Decomisados, Desechos de Laboratorio y Otros</v>
      </c>
      <c r="AE147" s="58" t="s">
        <v>429</v>
      </c>
      <c r="AF147" s="25"/>
      <c r="AG147" s="86"/>
      <c r="AH147" s="40"/>
      <c r="AI147" s="87"/>
      <c r="AJ147" s="25"/>
      <c r="AK147" s="25"/>
      <c r="AL147" s="40"/>
      <c r="AM147" s="25"/>
      <c r="AN147" s="43">
        <v>90600</v>
      </c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51"/>
      <c r="DH147" s="151">
        <f t="shared" si="28"/>
        <v>90600</v>
      </c>
      <c r="DI147" s="43">
        <f t="shared" si="29"/>
        <v>0</v>
      </c>
      <c r="DJ147" s="43">
        <f t="shared" si="30"/>
        <v>0</v>
      </c>
      <c r="DK147" s="145">
        <f t="shared" si="31"/>
        <v>0</v>
      </c>
      <c r="DL147" s="161">
        <f t="shared" si="32"/>
        <v>0</v>
      </c>
      <c r="DM147" s="147">
        <f t="shared" si="33"/>
        <v>90600</v>
      </c>
      <c r="DN147" s="152">
        <f t="shared" si="34"/>
        <v>0</v>
      </c>
      <c r="DO147" s="147">
        <v>0</v>
      </c>
      <c r="DP147" s="43">
        <v>0</v>
      </c>
      <c r="DQ147" s="43">
        <v>0</v>
      </c>
      <c r="DR147" s="43">
        <v>0</v>
      </c>
      <c r="DS147" s="43">
        <v>0</v>
      </c>
      <c r="DT147" s="43">
        <v>0</v>
      </c>
      <c r="DU147" s="43">
        <v>0</v>
      </c>
      <c r="DV147" s="43">
        <v>0</v>
      </c>
      <c r="DW147" s="43">
        <v>0</v>
      </c>
      <c r="DX147" s="43">
        <v>0</v>
      </c>
      <c r="DY147" s="43">
        <v>0</v>
      </c>
      <c r="DZ147" s="43">
        <v>90600</v>
      </c>
      <c r="EA147" s="57">
        <f t="shared" si="25"/>
        <v>90600</v>
      </c>
      <c r="EB147" s="45" t="str">
        <f t="shared" si="26"/>
        <v>CORRECTO</v>
      </c>
      <c r="EC147" s="45"/>
    </row>
    <row r="148" spans="1:133" ht="19.5" customHeight="1" x14ac:dyDescent="0.25">
      <c r="A148" s="23">
        <v>141</v>
      </c>
      <c r="B148" s="23">
        <v>2026</v>
      </c>
      <c r="C148" s="34" t="s">
        <v>62</v>
      </c>
      <c r="D148" s="97" t="s">
        <v>561</v>
      </c>
      <c r="E148" s="98" t="s">
        <v>561</v>
      </c>
      <c r="F148" s="25" t="s">
        <v>704</v>
      </c>
      <c r="G148" s="232" t="s">
        <v>562</v>
      </c>
      <c r="H148" s="28" t="s">
        <v>425</v>
      </c>
      <c r="I148" s="28" t="s">
        <v>426</v>
      </c>
      <c r="J148" s="29" t="s">
        <v>428</v>
      </c>
      <c r="K148" s="30" t="s">
        <v>422</v>
      </c>
      <c r="L148" s="31">
        <v>1701</v>
      </c>
      <c r="M148" s="53" t="s">
        <v>80</v>
      </c>
      <c r="N148" s="54" t="s">
        <v>81</v>
      </c>
      <c r="O148" s="53" t="s">
        <v>65</v>
      </c>
      <c r="P148" s="53" t="s">
        <v>66</v>
      </c>
      <c r="Q148" s="53" t="s">
        <v>65</v>
      </c>
      <c r="R148" s="53" t="s">
        <v>66</v>
      </c>
      <c r="S148" s="53" t="s">
        <v>70</v>
      </c>
      <c r="T148" s="55" t="s">
        <v>83</v>
      </c>
      <c r="U148" s="32" t="s">
        <v>66</v>
      </c>
      <c r="V148" s="32">
        <v>99999999</v>
      </c>
      <c r="W148" s="30" t="s">
        <v>423</v>
      </c>
      <c r="X148" s="56" t="s">
        <v>67</v>
      </c>
      <c r="Y148" s="32" t="s">
        <v>424</v>
      </c>
      <c r="Z148" s="32" t="s">
        <v>424</v>
      </c>
      <c r="AA148" s="37" t="str">
        <f>+IFERROR(VLOOKUP(AB148,LISTAS!$C$2:$D$13,2,0)," ")</f>
        <v>BIENES Y SERVICIOS DE CONSUMO</v>
      </c>
      <c r="AB148" s="38" t="str">
        <f t="shared" si="27"/>
        <v>53</v>
      </c>
      <c r="AC148" s="47">
        <v>530202</v>
      </c>
      <c r="AD148" s="40" t="str">
        <f>+IFERROR(VLOOKUP(AC148,LISTAS!$A$2:$B$207,2,0)," ")</f>
        <v>Fletes y Maniobras</v>
      </c>
      <c r="AE148" s="58" t="s">
        <v>429</v>
      </c>
      <c r="AF148" s="25"/>
      <c r="AG148" s="86"/>
      <c r="AH148" s="40"/>
      <c r="AI148" s="87"/>
      <c r="AJ148" s="25"/>
      <c r="AK148" s="25"/>
      <c r="AL148" s="40"/>
      <c r="AM148" s="25"/>
      <c r="AN148" s="43">
        <v>6250</v>
      </c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51"/>
      <c r="DH148" s="151">
        <f t="shared" si="28"/>
        <v>6250</v>
      </c>
      <c r="DI148" s="43">
        <f t="shared" si="29"/>
        <v>0</v>
      </c>
      <c r="DJ148" s="43">
        <f t="shared" si="30"/>
        <v>0</v>
      </c>
      <c r="DK148" s="145">
        <f t="shared" si="31"/>
        <v>0</v>
      </c>
      <c r="DL148" s="161">
        <f t="shared" si="32"/>
        <v>0</v>
      </c>
      <c r="DM148" s="147">
        <f t="shared" si="33"/>
        <v>6250</v>
      </c>
      <c r="DN148" s="152">
        <f t="shared" si="34"/>
        <v>0</v>
      </c>
      <c r="DO148" s="147">
        <v>0</v>
      </c>
      <c r="DP148" s="43">
        <v>0</v>
      </c>
      <c r="DQ148" s="43">
        <v>0</v>
      </c>
      <c r="DR148" s="43">
        <v>0</v>
      </c>
      <c r="DS148" s="43">
        <v>0</v>
      </c>
      <c r="DT148" s="43">
        <v>0</v>
      </c>
      <c r="DU148" s="43">
        <v>0</v>
      </c>
      <c r="DV148" s="43">
        <v>0</v>
      </c>
      <c r="DW148" s="43">
        <v>0</v>
      </c>
      <c r="DX148" s="43">
        <v>0</v>
      </c>
      <c r="DY148" s="43">
        <v>0</v>
      </c>
      <c r="DZ148" s="43">
        <v>6250</v>
      </c>
      <c r="EA148" s="57">
        <f t="shared" si="25"/>
        <v>6250</v>
      </c>
      <c r="EB148" s="45" t="str">
        <f t="shared" si="26"/>
        <v>CORRECTO</v>
      </c>
      <c r="EC148" s="45"/>
    </row>
    <row r="149" spans="1:133" ht="19.5" customHeight="1" x14ac:dyDescent="0.25">
      <c r="A149" s="47">
        <v>142</v>
      </c>
      <c r="B149" s="23">
        <v>2026</v>
      </c>
      <c r="C149" s="34" t="s">
        <v>62</v>
      </c>
      <c r="D149" s="97" t="s">
        <v>356</v>
      </c>
      <c r="E149" s="234" t="s">
        <v>358</v>
      </c>
      <c r="F149" s="25" t="s">
        <v>706</v>
      </c>
      <c r="G149" s="233" t="s">
        <v>705</v>
      </c>
      <c r="H149" s="28" t="s">
        <v>419</v>
      </c>
      <c r="I149" s="29" t="s">
        <v>420</v>
      </c>
      <c r="J149" s="29" t="s">
        <v>421</v>
      </c>
      <c r="K149" s="35" t="s">
        <v>422</v>
      </c>
      <c r="L149" s="47">
        <v>1701</v>
      </c>
      <c r="M149" s="32" t="s">
        <v>63</v>
      </c>
      <c r="N149" s="33" t="s">
        <v>64</v>
      </c>
      <c r="O149" s="32" t="s">
        <v>65</v>
      </c>
      <c r="P149" s="32" t="s">
        <v>66</v>
      </c>
      <c r="Q149" s="32" t="s">
        <v>65</v>
      </c>
      <c r="R149" s="32" t="s">
        <v>66</v>
      </c>
      <c r="S149" s="32" t="s">
        <v>67</v>
      </c>
      <c r="T149" s="24" t="s">
        <v>68</v>
      </c>
      <c r="U149" s="32" t="s">
        <v>66</v>
      </c>
      <c r="V149" s="32">
        <v>99999999</v>
      </c>
      <c r="W149" s="35" t="s">
        <v>423</v>
      </c>
      <c r="X149" s="50" t="s">
        <v>67</v>
      </c>
      <c r="Y149" s="32" t="s">
        <v>424</v>
      </c>
      <c r="Z149" s="32" t="s">
        <v>424</v>
      </c>
      <c r="AA149" s="37" t="str">
        <f>+IFERROR(VLOOKUP(AB149,LISTAS!$C$2:$D$13,2,0)," ")</f>
        <v>BIENES DE LARGA DURACIÓN</v>
      </c>
      <c r="AB149" s="38" t="str">
        <f t="shared" si="27"/>
        <v>84</v>
      </c>
      <c r="AC149" s="47">
        <v>840103</v>
      </c>
      <c r="AD149" s="40" t="str">
        <f>+IFERROR(VLOOKUP(AC149,LISTAS!$A$2:$B$207,2,0)," ")</f>
        <v>Mobiliarios</v>
      </c>
      <c r="AE149" s="58" t="s">
        <v>429</v>
      </c>
      <c r="AF149" s="25"/>
      <c r="AG149" s="86"/>
      <c r="AH149" s="40"/>
      <c r="AI149" s="87"/>
      <c r="AJ149" s="25"/>
      <c r="AK149" s="25"/>
      <c r="AL149" s="40"/>
      <c r="AM149" s="25"/>
      <c r="AN149" s="43">
        <v>11683.73</v>
      </c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51"/>
      <c r="DH149" s="151">
        <f t="shared" si="28"/>
        <v>11683.73</v>
      </c>
      <c r="DI149" s="43">
        <f t="shared" si="29"/>
        <v>0</v>
      </c>
      <c r="DJ149" s="43">
        <f t="shared" si="30"/>
        <v>0</v>
      </c>
      <c r="DK149" s="145">
        <f t="shared" si="31"/>
        <v>0</v>
      </c>
      <c r="DL149" s="161">
        <f t="shared" si="32"/>
        <v>0</v>
      </c>
      <c r="DM149" s="147">
        <f t="shared" si="33"/>
        <v>11683.73</v>
      </c>
      <c r="DN149" s="152">
        <f t="shared" si="34"/>
        <v>0</v>
      </c>
      <c r="DO149" s="147">
        <v>0</v>
      </c>
      <c r="DP149" s="43">
        <v>11683.73</v>
      </c>
      <c r="DQ149" s="43">
        <v>0</v>
      </c>
      <c r="DR149" s="43">
        <v>0</v>
      </c>
      <c r="DS149" s="43">
        <v>0</v>
      </c>
      <c r="DT149" s="43">
        <v>0</v>
      </c>
      <c r="DU149" s="43">
        <v>0</v>
      </c>
      <c r="DV149" s="43">
        <v>0</v>
      </c>
      <c r="DW149" s="43">
        <v>0</v>
      </c>
      <c r="DX149" s="43">
        <v>0</v>
      </c>
      <c r="DY149" s="43">
        <v>0</v>
      </c>
      <c r="DZ149" s="43">
        <v>0</v>
      </c>
      <c r="EA149" s="57">
        <f t="shared" si="25"/>
        <v>11683.73</v>
      </c>
      <c r="EB149" s="45" t="str">
        <f t="shared" si="26"/>
        <v>CORRECTO</v>
      </c>
      <c r="EC149" s="45"/>
    </row>
    <row r="150" spans="1:133" ht="19.5" customHeight="1" x14ac:dyDescent="0.25">
      <c r="A150" s="47">
        <v>143</v>
      </c>
      <c r="B150" s="23">
        <v>2026</v>
      </c>
      <c r="C150" s="55" t="s">
        <v>62</v>
      </c>
      <c r="D150" s="97"/>
      <c r="E150" s="100"/>
      <c r="F150" s="91"/>
      <c r="G150" s="101"/>
      <c r="H150" s="102"/>
      <c r="I150" s="103"/>
      <c r="J150" s="103"/>
      <c r="K150" s="30"/>
      <c r="L150" s="31"/>
      <c r="M150" s="53"/>
      <c r="N150" s="54"/>
      <c r="O150" s="53"/>
      <c r="P150" s="53"/>
      <c r="Q150" s="53"/>
      <c r="R150" s="53"/>
      <c r="S150" s="53"/>
      <c r="T150" s="55"/>
      <c r="U150" s="32"/>
      <c r="V150" s="35"/>
      <c r="W150" s="30"/>
      <c r="X150" s="56"/>
      <c r="Y150" s="32"/>
      <c r="Z150" s="32"/>
      <c r="AA150" s="37" t="str">
        <f>+IFERROR(VLOOKUP(AB150,LISTAS!$C$2:$D$13,2,0)," ")</f>
        <v xml:space="preserve"> </v>
      </c>
      <c r="AB150" s="38" t="str">
        <f t="shared" si="27"/>
        <v/>
      </c>
      <c r="AC150" s="31"/>
      <c r="AD150" s="40" t="str">
        <f>+IFERROR(VLOOKUP(AC150,LISTAS!$A$2:$B$207,2,0)," ")</f>
        <v xml:space="preserve"> </v>
      </c>
      <c r="AE150" s="104"/>
      <c r="AF150" s="91"/>
      <c r="AG150" s="105"/>
      <c r="AH150" s="104"/>
      <c r="AI150" s="106"/>
      <c r="AJ150" s="91"/>
      <c r="AK150" s="91"/>
      <c r="AL150" s="104"/>
      <c r="AM150" s="91"/>
      <c r="AN150" s="43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146"/>
      <c r="DH150" s="151">
        <f t="shared" si="28"/>
        <v>0</v>
      </c>
      <c r="DI150" s="43">
        <f t="shared" si="29"/>
        <v>0</v>
      </c>
      <c r="DJ150" s="43">
        <f t="shared" si="30"/>
        <v>0</v>
      </c>
      <c r="DK150" s="145">
        <f t="shared" si="31"/>
        <v>0</v>
      </c>
      <c r="DL150" s="161" t="e">
        <f t="shared" si="32"/>
        <v>#DIV/0!</v>
      </c>
      <c r="DM150" s="147">
        <f t="shared" si="33"/>
        <v>0</v>
      </c>
      <c r="DN150" s="152">
        <f t="shared" si="34"/>
        <v>0</v>
      </c>
      <c r="DO150" s="147">
        <v>0</v>
      </c>
      <c r="DP150" s="43">
        <v>0</v>
      </c>
      <c r="DQ150" s="43">
        <v>0</v>
      </c>
      <c r="DR150" s="43">
        <v>0</v>
      </c>
      <c r="DS150" s="43">
        <v>0</v>
      </c>
      <c r="DT150" s="43">
        <v>0</v>
      </c>
      <c r="DU150" s="43">
        <v>0</v>
      </c>
      <c r="DV150" s="43">
        <v>0</v>
      </c>
      <c r="DW150" s="43">
        <v>0</v>
      </c>
      <c r="DX150" s="43">
        <v>0</v>
      </c>
      <c r="DY150" s="43">
        <v>0</v>
      </c>
      <c r="DZ150" s="43">
        <v>0</v>
      </c>
      <c r="EA150" s="63">
        <f t="shared" si="25"/>
        <v>0</v>
      </c>
      <c r="EB150" s="107" t="str">
        <f t="shared" si="26"/>
        <v>CORRECTO</v>
      </c>
      <c r="EC150" s="45"/>
    </row>
    <row r="151" spans="1:133" ht="19.5" customHeight="1" x14ac:dyDescent="0.25">
      <c r="A151" s="23">
        <v>144</v>
      </c>
      <c r="B151" s="23">
        <v>2026</v>
      </c>
      <c r="C151" s="34" t="s">
        <v>62</v>
      </c>
      <c r="D151" s="97"/>
      <c r="E151" s="100"/>
      <c r="F151" s="25"/>
      <c r="G151" s="99"/>
      <c r="H151" s="49"/>
      <c r="I151" s="28"/>
      <c r="J151" s="28"/>
      <c r="K151" s="30"/>
      <c r="L151" s="31"/>
      <c r="M151" s="53"/>
      <c r="N151" s="54"/>
      <c r="O151" s="53"/>
      <c r="P151" s="53"/>
      <c r="Q151" s="53"/>
      <c r="R151" s="53"/>
      <c r="S151" s="53"/>
      <c r="T151" s="55"/>
      <c r="U151" s="32"/>
      <c r="V151" s="35"/>
      <c r="W151" s="35"/>
      <c r="X151" s="50"/>
      <c r="Y151" s="32"/>
      <c r="Z151" s="32"/>
      <c r="AA151" s="37" t="str">
        <f>+IFERROR(VLOOKUP(AB151,LISTAS!$C$2:$D$13,2,0)," ")</f>
        <v xml:space="preserve"> </v>
      </c>
      <c r="AB151" s="38" t="str">
        <f t="shared" si="27"/>
        <v/>
      </c>
      <c r="AC151" s="47"/>
      <c r="AD151" s="40" t="str">
        <f>+IFERROR(VLOOKUP(AC151,LISTAS!$A$2:$B$207,2,0)," ")</f>
        <v xml:space="preserve"> </v>
      </c>
      <c r="AE151" s="25"/>
      <c r="AF151" s="25"/>
      <c r="AG151" s="108"/>
      <c r="AH151" s="25"/>
      <c r="AI151" s="87"/>
      <c r="AJ151" s="25"/>
      <c r="AK151" s="25"/>
      <c r="AL151" s="25"/>
      <c r="AM151" s="25"/>
      <c r="AN151" s="43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51"/>
      <c r="DH151" s="151">
        <f t="shared" si="28"/>
        <v>0</v>
      </c>
      <c r="DI151" s="43">
        <f t="shared" si="29"/>
        <v>0</v>
      </c>
      <c r="DJ151" s="43">
        <f t="shared" si="30"/>
        <v>0</v>
      </c>
      <c r="DK151" s="145">
        <f t="shared" si="31"/>
        <v>0</v>
      </c>
      <c r="DL151" s="161" t="e">
        <f t="shared" si="32"/>
        <v>#DIV/0!</v>
      </c>
      <c r="DM151" s="147">
        <f t="shared" si="33"/>
        <v>0</v>
      </c>
      <c r="DN151" s="152">
        <f t="shared" si="34"/>
        <v>0</v>
      </c>
      <c r="DO151" s="147">
        <v>0</v>
      </c>
      <c r="DP151" s="43">
        <v>0</v>
      </c>
      <c r="DQ151" s="43">
        <v>0</v>
      </c>
      <c r="DR151" s="43">
        <v>0</v>
      </c>
      <c r="DS151" s="43">
        <v>0</v>
      </c>
      <c r="DT151" s="43">
        <v>0</v>
      </c>
      <c r="DU151" s="43">
        <v>0</v>
      </c>
      <c r="DV151" s="43">
        <v>0</v>
      </c>
      <c r="DW151" s="43">
        <v>0</v>
      </c>
      <c r="DX151" s="43">
        <v>0</v>
      </c>
      <c r="DY151" s="43">
        <v>0</v>
      </c>
      <c r="DZ151" s="43">
        <v>0</v>
      </c>
      <c r="EA151" s="63">
        <f t="shared" si="25"/>
        <v>0</v>
      </c>
      <c r="EB151" s="107" t="str">
        <f t="shared" si="26"/>
        <v>CORRECTO</v>
      </c>
      <c r="EC151" s="45"/>
    </row>
    <row r="152" spans="1:133" ht="19.5" customHeight="1" x14ac:dyDescent="0.25">
      <c r="A152" s="47">
        <v>145</v>
      </c>
      <c r="B152" s="23">
        <v>2026</v>
      </c>
      <c r="C152" s="34" t="s">
        <v>62</v>
      </c>
      <c r="D152" s="25"/>
      <c r="E152" s="25"/>
      <c r="F152" s="25"/>
      <c r="G152" s="83"/>
      <c r="H152" s="28"/>
      <c r="I152" s="29"/>
      <c r="J152" s="29"/>
      <c r="K152" s="30"/>
      <c r="L152" s="31"/>
      <c r="M152" s="53"/>
      <c r="N152" s="54"/>
      <c r="O152" s="53"/>
      <c r="P152" s="53"/>
      <c r="Q152" s="53"/>
      <c r="R152" s="53"/>
      <c r="S152" s="53"/>
      <c r="T152" s="55"/>
      <c r="U152" s="32"/>
      <c r="V152" s="35"/>
      <c r="W152" s="35"/>
      <c r="X152" s="50"/>
      <c r="Y152" s="32"/>
      <c r="Z152" s="32"/>
      <c r="AA152" s="37" t="str">
        <f>+IFERROR(VLOOKUP(AB152,LISTAS!$C$2:$D$13,2,0)," ")</f>
        <v xml:space="preserve"> </v>
      </c>
      <c r="AB152" s="38" t="str">
        <f t="shared" si="27"/>
        <v/>
      </c>
      <c r="AC152" s="47"/>
      <c r="AD152" s="40" t="str">
        <f>+IFERROR(VLOOKUP(AC152,LISTAS!$A$2:$B$207,2,0)," ")</f>
        <v xml:space="preserve"> </v>
      </c>
      <c r="AE152" s="25"/>
      <c r="AF152" s="25"/>
      <c r="AG152" s="108"/>
      <c r="AH152" s="25"/>
      <c r="AI152" s="87"/>
      <c r="AJ152" s="25"/>
      <c r="AK152" s="25"/>
      <c r="AL152" s="25"/>
      <c r="AM152" s="25"/>
      <c r="AN152" s="43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51"/>
      <c r="DH152" s="151">
        <f t="shared" si="28"/>
        <v>0</v>
      </c>
      <c r="DI152" s="43">
        <f t="shared" si="29"/>
        <v>0</v>
      </c>
      <c r="DJ152" s="43">
        <f t="shared" si="30"/>
        <v>0</v>
      </c>
      <c r="DK152" s="145">
        <f t="shared" si="31"/>
        <v>0</v>
      </c>
      <c r="DL152" s="161" t="e">
        <f t="shared" si="32"/>
        <v>#DIV/0!</v>
      </c>
      <c r="DM152" s="147">
        <f t="shared" si="33"/>
        <v>0</v>
      </c>
      <c r="DN152" s="152">
        <f t="shared" si="34"/>
        <v>0</v>
      </c>
      <c r="DO152" s="147">
        <v>0</v>
      </c>
      <c r="DP152" s="43">
        <v>0</v>
      </c>
      <c r="DQ152" s="43">
        <v>0</v>
      </c>
      <c r="DR152" s="43">
        <v>0</v>
      </c>
      <c r="DS152" s="43">
        <v>0</v>
      </c>
      <c r="DT152" s="43">
        <v>0</v>
      </c>
      <c r="DU152" s="43">
        <v>0</v>
      </c>
      <c r="DV152" s="43">
        <v>0</v>
      </c>
      <c r="DW152" s="43">
        <v>0</v>
      </c>
      <c r="DX152" s="43">
        <v>0</v>
      </c>
      <c r="DY152" s="43">
        <v>0</v>
      </c>
      <c r="DZ152" s="43">
        <v>0</v>
      </c>
      <c r="EA152" s="63">
        <f t="shared" si="25"/>
        <v>0</v>
      </c>
      <c r="EB152" s="107" t="str">
        <f t="shared" si="26"/>
        <v>CORRECTO</v>
      </c>
      <c r="EC152" s="45"/>
    </row>
    <row r="153" spans="1:133" ht="19.5" customHeight="1" x14ac:dyDescent="0.25">
      <c r="A153" s="47">
        <v>146</v>
      </c>
      <c r="B153" s="23">
        <v>2026</v>
      </c>
      <c r="C153" s="34" t="s">
        <v>62</v>
      </c>
      <c r="D153" s="25"/>
      <c r="E153" s="25"/>
      <c r="F153" s="25"/>
      <c r="G153" s="28"/>
      <c r="H153" s="28"/>
      <c r="I153" s="29"/>
      <c r="J153" s="29"/>
      <c r="K153" s="30"/>
      <c r="L153" s="31"/>
      <c r="M153" s="53"/>
      <c r="N153" s="54"/>
      <c r="O153" s="53"/>
      <c r="P153" s="53"/>
      <c r="Q153" s="53"/>
      <c r="R153" s="53"/>
      <c r="S153" s="53"/>
      <c r="T153" s="55"/>
      <c r="U153" s="32"/>
      <c r="V153" s="35"/>
      <c r="W153" s="35"/>
      <c r="X153" s="50"/>
      <c r="Y153" s="32"/>
      <c r="Z153" s="32"/>
      <c r="AA153" s="37" t="str">
        <f>+IFERROR(VLOOKUP(AB153,LISTAS!$C$2:$D$13,2,0)," ")</f>
        <v xml:space="preserve"> </v>
      </c>
      <c r="AB153" s="38" t="str">
        <f t="shared" si="27"/>
        <v/>
      </c>
      <c r="AC153" s="47"/>
      <c r="AD153" s="40" t="str">
        <f>+IFERROR(VLOOKUP(AC153,LISTAS!$A$2:$B$207,2,0)," ")</f>
        <v xml:space="preserve"> </v>
      </c>
      <c r="AE153" s="25"/>
      <c r="AF153" s="25"/>
      <c r="AG153" s="108"/>
      <c r="AH153" s="25"/>
      <c r="AI153" s="87"/>
      <c r="AJ153" s="25"/>
      <c r="AK153" s="25"/>
      <c r="AL153" s="25"/>
      <c r="AM153" s="25"/>
      <c r="AN153" s="43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51"/>
      <c r="DH153" s="151">
        <f t="shared" si="28"/>
        <v>0</v>
      </c>
      <c r="DI153" s="43">
        <f t="shared" si="29"/>
        <v>0</v>
      </c>
      <c r="DJ153" s="43">
        <f t="shared" si="30"/>
        <v>0</v>
      </c>
      <c r="DK153" s="145">
        <f t="shared" si="31"/>
        <v>0</v>
      </c>
      <c r="DL153" s="161" t="e">
        <f t="shared" si="32"/>
        <v>#DIV/0!</v>
      </c>
      <c r="DM153" s="147">
        <f t="shared" si="33"/>
        <v>0</v>
      </c>
      <c r="DN153" s="152">
        <f t="shared" si="34"/>
        <v>0</v>
      </c>
      <c r="DO153" s="147">
        <v>0</v>
      </c>
      <c r="DP153" s="43">
        <v>0</v>
      </c>
      <c r="DQ153" s="43">
        <v>0</v>
      </c>
      <c r="DR153" s="43">
        <v>0</v>
      </c>
      <c r="DS153" s="43">
        <v>0</v>
      </c>
      <c r="DT153" s="43">
        <v>0</v>
      </c>
      <c r="DU153" s="43">
        <v>0</v>
      </c>
      <c r="DV153" s="43">
        <v>0</v>
      </c>
      <c r="DW153" s="43">
        <v>0</v>
      </c>
      <c r="DX153" s="43">
        <v>0</v>
      </c>
      <c r="DY153" s="43">
        <v>0</v>
      </c>
      <c r="DZ153" s="43">
        <v>0</v>
      </c>
      <c r="EA153" s="63">
        <f t="shared" si="25"/>
        <v>0</v>
      </c>
      <c r="EB153" s="107" t="str">
        <f t="shared" si="26"/>
        <v>CORRECTO</v>
      </c>
      <c r="EC153" s="45"/>
    </row>
    <row r="154" spans="1:133" ht="19.5" customHeight="1" x14ac:dyDescent="0.25">
      <c r="A154" s="47">
        <v>147</v>
      </c>
      <c r="B154" s="23">
        <v>2026</v>
      </c>
      <c r="C154" s="34" t="s">
        <v>62</v>
      </c>
      <c r="D154" s="25"/>
      <c r="E154" s="25"/>
      <c r="F154" s="25"/>
      <c r="G154" s="83"/>
      <c r="H154" s="28"/>
      <c r="I154" s="28"/>
      <c r="J154" s="28"/>
      <c r="K154" s="30"/>
      <c r="L154" s="31"/>
      <c r="M154" s="53"/>
      <c r="N154" s="54"/>
      <c r="O154" s="53"/>
      <c r="P154" s="53"/>
      <c r="Q154" s="53"/>
      <c r="R154" s="53"/>
      <c r="S154" s="53"/>
      <c r="T154" s="55"/>
      <c r="U154" s="32"/>
      <c r="V154" s="35"/>
      <c r="W154" s="35"/>
      <c r="X154" s="50"/>
      <c r="Y154" s="32"/>
      <c r="Z154" s="32"/>
      <c r="AA154" s="37" t="str">
        <f>+IFERROR(VLOOKUP(AB154,LISTAS!$C$2:$D$13,2,0)," ")</f>
        <v xml:space="preserve"> </v>
      </c>
      <c r="AB154" s="38" t="str">
        <f t="shared" si="27"/>
        <v/>
      </c>
      <c r="AC154" s="47"/>
      <c r="AD154" s="40" t="str">
        <f>+IFERROR(VLOOKUP(AC154,LISTAS!$A$2:$B$207,2,0)," ")</f>
        <v xml:space="preserve"> </v>
      </c>
      <c r="AE154" s="25"/>
      <c r="AF154" s="25"/>
      <c r="AG154" s="108"/>
      <c r="AH154" s="25"/>
      <c r="AI154" s="87"/>
      <c r="AJ154" s="25"/>
      <c r="AK154" s="25"/>
      <c r="AL154" s="25"/>
      <c r="AM154" s="25"/>
      <c r="AN154" s="43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51"/>
      <c r="DH154" s="151">
        <f t="shared" si="28"/>
        <v>0</v>
      </c>
      <c r="DI154" s="43">
        <f t="shared" si="29"/>
        <v>0</v>
      </c>
      <c r="DJ154" s="43">
        <f t="shared" si="30"/>
        <v>0</v>
      </c>
      <c r="DK154" s="145">
        <f t="shared" si="31"/>
        <v>0</v>
      </c>
      <c r="DL154" s="161" t="e">
        <f t="shared" si="32"/>
        <v>#DIV/0!</v>
      </c>
      <c r="DM154" s="147">
        <f t="shared" si="33"/>
        <v>0</v>
      </c>
      <c r="DN154" s="152">
        <f t="shared" si="34"/>
        <v>0</v>
      </c>
      <c r="DO154" s="147">
        <v>0</v>
      </c>
      <c r="DP154" s="43">
        <v>0</v>
      </c>
      <c r="DQ154" s="43">
        <v>0</v>
      </c>
      <c r="DR154" s="43">
        <v>0</v>
      </c>
      <c r="DS154" s="43">
        <v>0</v>
      </c>
      <c r="DT154" s="43">
        <v>0</v>
      </c>
      <c r="DU154" s="43">
        <v>0</v>
      </c>
      <c r="DV154" s="43">
        <v>0</v>
      </c>
      <c r="DW154" s="43">
        <v>0</v>
      </c>
      <c r="DX154" s="43">
        <v>0</v>
      </c>
      <c r="DY154" s="43">
        <v>0</v>
      </c>
      <c r="DZ154" s="43">
        <v>0</v>
      </c>
      <c r="EA154" s="63">
        <f t="shared" si="25"/>
        <v>0</v>
      </c>
      <c r="EB154" s="107" t="str">
        <f t="shared" si="26"/>
        <v>CORRECTO</v>
      </c>
      <c r="EC154" s="45"/>
    </row>
    <row r="155" spans="1:133" ht="19.5" customHeight="1" x14ac:dyDescent="0.25">
      <c r="A155" s="23">
        <v>148</v>
      </c>
      <c r="B155" s="23">
        <v>2026</v>
      </c>
      <c r="C155" s="34" t="s">
        <v>62</v>
      </c>
      <c r="D155" s="25"/>
      <c r="E155" s="25"/>
      <c r="F155" s="25"/>
      <c r="G155" s="83"/>
      <c r="H155" s="28"/>
      <c r="I155" s="29"/>
      <c r="J155" s="29"/>
      <c r="K155" s="30"/>
      <c r="L155" s="31"/>
      <c r="M155" s="53"/>
      <c r="N155" s="54"/>
      <c r="O155" s="53"/>
      <c r="P155" s="53"/>
      <c r="Q155" s="53"/>
      <c r="R155" s="53"/>
      <c r="S155" s="53"/>
      <c r="T155" s="55"/>
      <c r="U155" s="32"/>
      <c r="V155" s="35"/>
      <c r="W155" s="35"/>
      <c r="X155" s="50"/>
      <c r="Y155" s="32"/>
      <c r="Z155" s="32"/>
      <c r="AA155" s="37" t="str">
        <f>+IFERROR(VLOOKUP(AB155,LISTAS!$C$2:$D$13,2,0)," ")</f>
        <v xml:space="preserve"> </v>
      </c>
      <c r="AB155" s="38" t="str">
        <f t="shared" si="27"/>
        <v/>
      </c>
      <c r="AC155" s="47"/>
      <c r="AD155" s="40" t="str">
        <f>+IFERROR(VLOOKUP(AC155,LISTAS!$A$2:$B$207,2,0)," ")</f>
        <v xml:space="preserve"> </v>
      </c>
      <c r="AE155" s="25"/>
      <c r="AF155" s="25"/>
      <c r="AG155" s="108"/>
      <c r="AH155" s="25"/>
      <c r="AI155" s="87"/>
      <c r="AJ155" s="25"/>
      <c r="AK155" s="25"/>
      <c r="AL155" s="25"/>
      <c r="AM155" s="25"/>
      <c r="AN155" s="43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51"/>
      <c r="DH155" s="151">
        <f t="shared" si="28"/>
        <v>0</v>
      </c>
      <c r="DI155" s="43">
        <f t="shared" si="29"/>
        <v>0</v>
      </c>
      <c r="DJ155" s="43">
        <f t="shared" si="30"/>
        <v>0</v>
      </c>
      <c r="DK155" s="145">
        <f t="shared" si="31"/>
        <v>0</v>
      </c>
      <c r="DL155" s="161" t="e">
        <f t="shared" si="32"/>
        <v>#DIV/0!</v>
      </c>
      <c r="DM155" s="147">
        <f t="shared" si="33"/>
        <v>0</v>
      </c>
      <c r="DN155" s="152">
        <f t="shared" si="34"/>
        <v>0</v>
      </c>
      <c r="DO155" s="147">
        <v>0</v>
      </c>
      <c r="DP155" s="43">
        <v>0</v>
      </c>
      <c r="DQ155" s="43">
        <v>0</v>
      </c>
      <c r="DR155" s="43">
        <v>0</v>
      </c>
      <c r="DS155" s="43">
        <v>0</v>
      </c>
      <c r="DT155" s="43">
        <v>0</v>
      </c>
      <c r="DU155" s="43">
        <v>0</v>
      </c>
      <c r="DV155" s="43">
        <v>0</v>
      </c>
      <c r="DW155" s="43">
        <v>0</v>
      </c>
      <c r="DX155" s="43">
        <v>0</v>
      </c>
      <c r="DY155" s="43">
        <v>0</v>
      </c>
      <c r="DZ155" s="43">
        <v>0</v>
      </c>
      <c r="EA155" s="57">
        <f t="shared" si="25"/>
        <v>0</v>
      </c>
      <c r="EB155" s="107" t="str">
        <f t="shared" si="26"/>
        <v>CORRECTO</v>
      </c>
      <c r="EC155" s="45"/>
    </row>
    <row r="156" spans="1:133" ht="19.5" customHeight="1" x14ac:dyDescent="0.25">
      <c r="A156" s="47">
        <v>149</v>
      </c>
      <c r="B156" s="23">
        <v>2026</v>
      </c>
      <c r="C156" s="34" t="s">
        <v>62</v>
      </c>
      <c r="D156" s="25"/>
      <c r="E156" s="25"/>
      <c r="F156" s="25"/>
      <c r="G156" s="28"/>
      <c r="H156" s="28"/>
      <c r="I156" s="29"/>
      <c r="J156" s="29"/>
      <c r="K156" s="30"/>
      <c r="L156" s="31"/>
      <c r="M156" s="53"/>
      <c r="N156" s="54"/>
      <c r="O156" s="53"/>
      <c r="P156" s="53"/>
      <c r="Q156" s="53"/>
      <c r="R156" s="53"/>
      <c r="S156" s="53"/>
      <c r="T156" s="55"/>
      <c r="U156" s="32"/>
      <c r="V156" s="35"/>
      <c r="W156" s="35"/>
      <c r="X156" s="50"/>
      <c r="Y156" s="32"/>
      <c r="Z156" s="32"/>
      <c r="AA156" s="37" t="str">
        <f>+IFERROR(VLOOKUP(AB156,LISTAS!$C$2:$D$13,2,0)," ")</f>
        <v xml:space="preserve"> </v>
      </c>
      <c r="AB156" s="38" t="str">
        <f t="shared" si="27"/>
        <v/>
      </c>
      <c r="AC156" s="47"/>
      <c r="AD156" s="40" t="str">
        <f>+IFERROR(VLOOKUP(AC156,LISTAS!$A$2:$B$207,2,0)," ")</f>
        <v xml:space="preserve"> </v>
      </c>
      <c r="AE156" s="40"/>
      <c r="AF156" s="25"/>
      <c r="AG156" s="90"/>
      <c r="AH156" s="25"/>
      <c r="AI156" s="42"/>
      <c r="AJ156" s="25"/>
      <c r="AK156" s="25"/>
      <c r="AL156" s="25"/>
      <c r="AM156" s="25"/>
      <c r="AN156" s="43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51"/>
      <c r="DH156" s="151">
        <f t="shared" si="28"/>
        <v>0</v>
      </c>
      <c r="DI156" s="43">
        <f t="shared" si="29"/>
        <v>0</v>
      </c>
      <c r="DJ156" s="43">
        <f t="shared" si="30"/>
        <v>0</v>
      </c>
      <c r="DK156" s="145">
        <f t="shared" si="31"/>
        <v>0</v>
      </c>
      <c r="DL156" s="161" t="e">
        <f t="shared" si="32"/>
        <v>#DIV/0!</v>
      </c>
      <c r="DM156" s="147">
        <f t="shared" si="33"/>
        <v>0</v>
      </c>
      <c r="DN156" s="152">
        <f t="shared" si="34"/>
        <v>0</v>
      </c>
      <c r="DO156" s="147">
        <v>0</v>
      </c>
      <c r="DP156" s="43">
        <v>0</v>
      </c>
      <c r="DQ156" s="43">
        <v>0</v>
      </c>
      <c r="DR156" s="43">
        <v>0</v>
      </c>
      <c r="DS156" s="43">
        <v>0</v>
      </c>
      <c r="DT156" s="43">
        <v>0</v>
      </c>
      <c r="DU156" s="43">
        <v>0</v>
      </c>
      <c r="DV156" s="43">
        <v>0</v>
      </c>
      <c r="DW156" s="43">
        <v>0</v>
      </c>
      <c r="DX156" s="43">
        <v>0</v>
      </c>
      <c r="DY156" s="43">
        <v>0</v>
      </c>
      <c r="DZ156" s="43">
        <v>0</v>
      </c>
      <c r="EA156" s="63">
        <f t="shared" si="25"/>
        <v>0</v>
      </c>
      <c r="EB156" s="107" t="str">
        <f t="shared" si="26"/>
        <v>CORRECTO</v>
      </c>
      <c r="EC156" s="45"/>
    </row>
    <row r="157" spans="1:133" ht="19.5" customHeight="1" x14ac:dyDescent="0.25">
      <c r="A157" s="47">
        <v>150</v>
      </c>
      <c r="B157" s="23">
        <v>2026</v>
      </c>
      <c r="C157" s="34" t="s">
        <v>62</v>
      </c>
      <c r="D157" s="25"/>
      <c r="E157" s="25"/>
      <c r="F157" s="25"/>
      <c r="G157" s="28"/>
      <c r="H157" s="28"/>
      <c r="I157" s="28"/>
      <c r="J157" s="28"/>
      <c r="K157" s="30"/>
      <c r="L157" s="31"/>
      <c r="M157" s="53"/>
      <c r="N157" s="54"/>
      <c r="O157" s="53"/>
      <c r="P157" s="53"/>
      <c r="Q157" s="53"/>
      <c r="R157" s="53"/>
      <c r="S157" s="53"/>
      <c r="T157" s="55"/>
      <c r="U157" s="32"/>
      <c r="V157" s="35"/>
      <c r="W157" s="35"/>
      <c r="X157" s="50"/>
      <c r="Y157" s="32"/>
      <c r="Z157" s="32"/>
      <c r="AA157" s="37" t="str">
        <f>+IFERROR(VLOOKUP(AB157,LISTAS!$C$2:$D$13,2,0)," ")</f>
        <v xml:space="preserve"> </v>
      </c>
      <c r="AB157" s="38" t="str">
        <f t="shared" si="27"/>
        <v/>
      </c>
      <c r="AC157" s="47"/>
      <c r="AD157" s="40" t="str">
        <f>+IFERROR(VLOOKUP(AC157,LISTAS!$A$2:$B$207,2,0)," ")</f>
        <v xml:space="preserve"> </v>
      </c>
      <c r="AE157" s="40"/>
      <c r="AF157" s="40"/>
      <c r="AG157" s="88"/>
      <c r="AH157" s="40"/>
      <c r="AI157" s="42"/>
      <c r="AJ157" s="40"/>
      <c r="AK157" s="40"/>
      <c r="AL157" s="40"/>
      <c r="AM157" s="25"/>
      <c r="AN157" s="43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51"/>
      <c r="DH157" s="151">
        <f t="shared" si="28"/>
        <v>0</v>
      </c>
      <c r="DI157" s="43">
        <f t="shared" si="29"/>
        <v>0</v>
      </c>
      <c r="DJ157" s="43">
        <f t="shared" si="30"/>
        <v>0</v>
      </c>
      <c r="DK157" s="145">
        <f t="shared" si="31"/>
        <v>0</v>
      </c>
      <c r="DL157" s="161" t="e">
        <f t="shared" si="32"/>
        <v>#DIV/0!</v>
      </c>
      <c r="DM157" s="147">
        <f t="shared" si="33"/>
        <v>0</v>
      </c>
      <c r="DN157" s="152">
        <f t="shared" si="34"/>
        <v>0</v>
      </c>
      <c r="DO157" s="147">
        <v>0</v>
      </c>
      <c r="DP157" s="43">
        <v>0</v>
      </c>
      <c r="DQ157" s="43">
        <v>0</v>
      </c>
      <c r="DR157" s="43">
        <v>0</v>
      </c>
      <c r="DS157" s="43">
        <v>0</v>
      </c>
      <c r="DT157" s="43">
        <v>0</v>
      </c>
      <c r="DU157" s="43">
        <v>0</v>
      </c>
      <c r="DV157" s="43">
        <v>0</v>
      </c>
      <c r="DW157" s="43">
        <v>0</v>
      </c>
      <c r="DX157" s="43">
        <v>0</v>
      </c>
      <c r="DY157" s="43">
        <v>0</v>
      </c>
      <c r="DZ157" s="43">
        <v>0</v>
      </c>
      <c r="EA157" s="63">
        <f t="shared" si="25"/>
        <v>0</v>
      </c>
      <c r="EB157" s="107" t="str">
        <f t="shared" si="26"/>
        <v>CORRECTO</v>
      </c>
      <c r="EC157" s="45"/>
    </row>
    <row r="158" spans="1:133" ht="19.5" customHeight="1" x14ac:dyDescent="0.25">
      <c r="A158" s="23">
        <v>151</v>
      </c>
      <c r="B158" s="23">
        <v>2026</v>
      </c>
      <c r="C158" s="34" t="s">
        <v>62</v>
      </c>
      <c r="D158" s="25"/>
      <c r="E158" s="25"/>
      <c r="F158" s="25"/>
      <c r="G158" s="28"/>
      <c r="H158" s="28"/>
      <c r="I158" s="28"/>
      <c r="J158" s="28"/>
      <c r="K158" s="30"/>
      <c r="L158" s="31"/>
      <c r="M158" s="53"/>
      <c r="N158" s="54"/>
      <c r="O158" s="53"/>
      <c r="P158" s="53"/>
      <c r="Q158" s="53"/>
      <c r="R158" s="53"/>
      <c r="S158" s="53"/>
      <c r="T158" s="55"/>
      <c r="U158" s="32"/>
      <c r="V158" s="35"/>
      <c r="W158" s="35"/>
      <c r="X158" s="50"/>
      <c r="Y158" s="32"/>
      <c r="Z158" s="32"/>
      <c r="AA158" s="37" t="str">
        <f>+IFERROR(VLOOKUP(AB158,LISTAS!$C$2:$D$13,2,0)," ")</f>
        <v xml:space="preserve"> </v>
      </c>
      <c r="AB158" s="38" t="str">
        <f t="shared" si="27"/>
        <v/>
      </c>
      <c r="AC158" s="47"/>
      <c r="AD158" s="40" t="str">
        <f>+IFERROR(VLOOKUP(AC158,LISTAS!$A$2:$B$207,2,0)," ")</f>
        <v xml:space="preserve"> </v>
      </c>
      <c r="AE158" s="40"/>
      <c r="AF158" s="25"/>
      <c r="AG158" s="90"/>
      <c r="AH158" s="25"/>
      <c r="AI158" s="42"/>
      <c r="AJ158" s="25"/>
      <c r="AK158" s="25"/>
      <c r="AL158" s="25"/>
      <c r="AM158" s="25"/>
      <c r="AN158" s="43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51"/>
      <c r="DH158" s="151">
        <f t="shared" si="28"/>
        <v>0</v>
      </c>
      <c r="DI158" s="43">
        <f t="shared" si="29"/>
        <v>0</v>
      </c>
      <c r="DJ158" s="43">
        <f t="shared" si="30"/>
        <v>0</v>
      </c>
      <c r="DK158" s="145">
        <f t="shared" si="31"/>
        <v>0</v>
      </c>
      <c r="DL158" s="161" t="e">
        <f t="shared" si="32"/>
        <v>#DIV/0!</v>
      </c>
      <c r="DM158" s="147">
        <f t="shared" si="33"/>
        <v>0</v>
      </c>
      <c r="DN158" s="152">
        <f t="shared" si="34"/>
        <v>0</v>
      </c>
      <c r="DO158" s="147">
        <v>0</v>
      </c>
      <c r="DP158" s="43">
        <v>0</v>
      </c>
      <c r="DQ158" s="43">
        <v>0</v>
      </c>
      <c r="DR158" s="43">
        <v>0</v>
      </c>
      <c r="DS158" s="43">
        <v>0</v>
      </c>
      <c r="DT158" s="43">
        <v>0</v>
      </c>
      <c r="DU158" s="43">
        <v>0</v>
      </c>
      <c r="DV158" s="43">
        <v>0</v>
      </c>
      <c r="DW158" s="43">
        <v>0</v>
      </c>
      <c r="DX158" s="43">
        <v>0</v>
      </c>
      <c r="DY158" s="43">
        <v>0</v>
      </c>
      <c r="DZ158" s="43">
        <v>0</v>
      </c>
      <c r="EA158" s="57">
        <f t="shared" ref="EA158:EA221" si="35">SUM(DO158:DZ158)</f>
        <v>0</v>
      </c>
      <c r="EB158" s="45" t="str">
        <f t="shared" si="26"/>
        <v>CORRECTO</v>
      </c>
      <c r="EC158" s="45"/>
    </row>
    <row r="159" spans="1:133" ht="19.5" customHeight="1" x14ac:dyDescent="0.25">
      <c r="A159" s="47">
        <v>152</v>
      </c>
      <c r="B159" s="23">
        <v>2026</v>
      </c>
      <c r="C159" s="34" t="s">
        <v>62</v>
      </c>
      <c r="D159" s="25"/>
      <c r="E159" s="25"/>
      <c r="F159" s="25"/>
      <c r="G159" s="28"/>
      <c r="H159" s="28"/>
      <c r="I159" s="28"/>
      <c r="J159" s="28"/>
      <c r="K159" s="30"/>
      <c r="L159" s="31"/>
      <c r="M159" s="53"/>
      <c r="N159" s="54"/>
      <c r="O159" s="53"/>
      <c r="P159" s="53"/>
      <c r="Q159" s="53"/>
      <c r="R159" s="53"/>
      <c r="S159" s="53"/>
      <c r="T159" s="55"/>
      <c r="U159" s="32"/>
      <c r="V159" s="35"/>
      <c r="W159" s="35"/>
      <c r="X159" s="50"/>
      <c r="Y159" s="32"/>
      <c r="Z159" s="32"/>
      <c r="AA159" s="37" t="str">
        <f>+IFERROR(VLOOKUP(AB159,LISTAS!$C$2:$D$13,2,0)," ")</f>
        <v xml:space="preserve"> </v>
      </c>
      <c r="AB159" s="38" t="str">
        <f t="shared" si="27"/>
        <v/>
      </c>
      <c r="AC159" s="47"/>
      <c r="AD159" s="40" t="str">
        <f>+IFERROR(VLOOKUP(AC159,LISTAS!$A$2:$B$207,2,0)," ")</f>
        <v xml:space="preserve"> </v>
      </c>
      <c r="AE159" s="40"/>
      <c r="AF159" s="25"/>
      <c r="AG159" s="90"/>
      <c r="AH159" s="25"/>
      <c r="AI159" s="42"/>
      <c r="AJ159" s="25"/>
      <c r="AK159" s="25"/>
      <c r="AL159" s="25"/>
      <c r="AM159" s="25"/>
      <c r="AN159" s="43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51"/>
      <c r="DH159" s="151">
        <f t="shared" si="28"/>
        <v>0</v>
      </c>
      <c r="DI159" s="43">
        <f t="shared" si="29"/>
        <v>0</v>
      </c>
      <c r="DJ159" s="43">
        <f t="shared" si="30"/>
        <v>0</v>
      </c>
      <c r="DK159" s="145">
        <f t="shared" si="31"/>
        <v>0</v>
      </c>
      <c r="DL159" s="161" t="e">
        <f t="shared" si="32"/>
        <v>#DIV/0!</v>
      </c>
      <c r="DM159" s="147">
        <f t="shared" si="33"/>
        <v>0</v>
      </c>
      <c r="DN159" s="152">
        <f t="shared" si="34"/>
        <v>0</v>
      </c>
      <c r="DO159" s="147">
        <v>0</v>
      </c>
      <c r="DP159" s="43">
        <v>0</v>
      </c>
      <c r="DQ159" s="43">
        <v>0</v>
      </c>
      <c r="DR159" s="43">
        <v>0</v>
      </c>
      <c r="DS159" s="43">
        <v>0</v>
      </c>
      <c r="DT159" s="43">
        <v>0</v>
      </c>
      <c r="DU159" s="43">
        <v>0</v>
      </c>
      <c r="DV159" s="43">
        <v>0</v>
      </c>
      <c r="DW159" s="43">
        <v>0</v>
      </c>
      <c r="DX159" s="43">
        <v>0</v>
      </c>
      <c r="DY159" s="43">
        <v>0</v>
      </c>
      <c r="DZ159" s="43">
        <v>0</v>
      </c>
      <c r="EA159" s="57">
        <f t="shared" si="35"/>
        <v>0</v>
      </c>
      <c r="EB159" s="45" t="str">
        <f t="shared" si="26"/>
        <v>CORRECTO</v>
      </c>
      <c r="EC159" s="45"/>
    </row>
    <row r="160" spans="1:133" ht="19.5" customHeight="1" x14ac:dyDescent="0.25">
      <c r="A160" s="47">
        <v>153</v>
      </c>
      <c r="B160" s="23">
        <v>2026</v>
      </c>
      <c r="C160" s="34" t="s">
        <v>62</v>
      </c>
      <c r="D160" s="25"/>
      <c r="E160" s="25"/>
      <c r="F160" s="25"/>
      <c r="G160" s="28"/>
      <c r="H160" s="28"/>
      <c r="I160" s="28"/>
      <c r="J160" s="28"/>
      <c r="K160" s="30"/>
      <c r="L160" s="31"/>
      <c r="M160" s="53"/>
      <c r="N160" s="54"/>
      <c r="O160" s="53"/>
      <c r="P160" s="53"/>
      <c r="Q160" s="53"/>
      <c r="R160" s="53"/>
      <c r="S160" s="53"/>
      <c r="T160" s="55"/>
      <c r="U160" s="32"/>
      <c r="V160" s="35"/>
      <c r="W160" s="35"/>
      <c r="X160" s="50"/>
      <c r="Y160" s="32"/>
      <c r="Z160" s="32"/>
      <c r="AA160" s="37" t="str">
        <f>+IFERROR(VLOOKUP(AB160,LISTAS!$C$2:$D$13,2,0)," ")</f>
        <v xml:space="preserve"> </v>
      </c>
      <c r="AB160" s="38" t="str">
        <f t="shared" si="27"/>
        <v/>
      </c>
      <c r="AC160" s="47"/>
      <c r="AD160" s="40" t="str">
        <f>+IFERROR(VLOOKUP(AC160,LISTAS!$A$2:$B$207,2,0)," ")</f>
        <v xml:space="preserve"> </v>
      </c>
      <c r="AE160" s="40"/>
      <c r="AF160" s="25"/>
      <c r="AG160" s="90"/>
      <c r="AH160" s="25"/>
      <c r="AI160" s="42"/>
      <c r="AJ160" s="25"/>
      <c r="AK160" s="25"/>
      <c r="AL160" s="25"/>
      <c r="AM160" s="25"/>
      <c r="AN160" s="43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51"/>
      <c r="DH160" s="151">
        <f t="shared" si="28"/>
        <v>0</v>
      </c>
      <c r="DI160" s="43">
        <f t="shared" si="29"/>
        <v>0</v>
      </c>
      <c r="DJ160" s="43">
        <f t="shared" si="30"/>
        <v>0</v>
      </c>
      <c r="DK160" s="145">
        <f t="shared" si="31"/>
        <v>0</v>
      </c>
      <c r="DL160" s="161" t="e">
        <f t="shared" si="32"/>
        <v>#DIV/0!</v>
      </c>
      <c r="DM160" s="147">
        <f t="shared" si="33"/>
        <v>0</v>
      </c>
      <c r="DN160" s="152">
        <f t="shared" si="34"/>
        <v>0</v>
      </c>
      <c r="DO160" s="147">
        <v>0</v>
      </c>
      <c r="DP160" s="43">
        <v>0</v>
      </c>
      <c r="DQ160" s="43">
        <v>0</v>
      </c>
      <c r="DR160" s="43">
        <v>0</v>
      </c>
      <c r="DS160" s="43">
        <v>0</v>
      </c>
      <c r="DT160" s="43">
        <v>0</v>
      </c>
      <c r="DU160" s="43">
        <v>0</v>
      </c>
      <c r="DV160" s="43">
        <v>0</v>
      </c>
      <c r="DW160" s="43">
        <v>0</v>
      </c>
      <c r="DX160" s="43">
        <v>0</v>
      </c>
      <c r="DY160" s="43">
        <v>0</v>
      </c>
      <c r="DZ160" s="43">
        <v>0</v>
      </c>
      <c r="EA160" s="57">
        <f t="shared" si="35"/>
        <v>0</v>
      </c>
      <c r="EB160" s="45" t="str">
        <f t="shared" si="26"/>
        <v>CORRECTO</v>
      </c>
      <c r="EC160" s="45"/>
    </row>
    <row r="161" spans="1:133" ht="19.5" customHeight="1" x14ac:dyDescent="0.25">
      <c r="A161" s="47">
        <v>154</v>
      </c>
      <c r="B161" s="23">
        <v>2026</v>
      </c>
      <c r="C161" s="34" t="s">
        <v>62</v>
      </c>
      <c r="D161" s="25"/>
      <c r="E161" s="25"/>
      <c r="F161" s="25"/>
      <c r="G161" s="28"/>
      <c r="H161" s="28"/>
      <c r="I161" s="28"/>
      <c r="J161" s="28"/>
      <c r="K161" s="30"/>
      <c r="L161" s="31"/>
      <c r="M161" s="53"/>
      <c r="N161" s="54"/>
      <c r="O161" s="53"/>
      <c r="P161" s="53"/>
      <c r="Q161" s="53"/>
      <c r="R161" s="53"/>
      <c r="S161" s="53"/>
      <c r="T161" s="55"/>
      <c r="U161" s="32"/>
      <c r="V161" s="35"/>
      <c r="W161" s="35"/>
      <c r="X161" s="50"/>
      <c r="Y161" s="32"/>
      <c r="Z161" s="32"/>
      <c r="AA161" s="37" t="str">
        <f>+IFERROR(VLOOKUP(AB161,LISTAS!$C$2:$D$13,2,0)," ")</f>
        <v xml:space="preserve"> </v>
      </c>
      <c r="AB161" s="38" t="str">
        <f t="shared" si="27"/>
        <v/>
      </c>
      <c r="AC161" s="47"/>
      <c r="AD161" s="40" t="str">
        <f>+IFERROR(VLOOKUP(AC161,LISTAS!$A$2:$B$207,2,0)," ")</f>
        <v xml:space="preserve"> </v>
      </c>
      <c r="AE161" s="40"/>
      <c r="AF161" s="25"/>
      <c r="AG161" s="90"/>
      <c r="AH161" s="25"/>
      <c r="AI161" s="42"/>
      <c r="AJ161" s="25"/>
      <c r="AK161" s="25"/>
      <c r="AL161" s="25"/>
      <c r="AM161" s="25"/>
      <c r="AN161" s="43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51"/>
      <c r="DH161" s="151">
        <f t="shared" si="28"/>
        <v>0</v>
      </c>
      <c r="DI161" s="43">
        <f t="shared" si="29"/>
        <v>0</v>
      </c>
      <c r="DJ161" s="43">
        <f t="shared" si="30"/>
        <v>0</v>
      </c>
      <c r="DK161" s="145">
        <f t="shared" si="31"/>
        <v>0</v>
      </c>
      <c r="DL161" s="161" t="e">
        <f t="shared" si="32"/>
        <v>#DIV/0!</v>
      </c>
      <c r="DM161" s="147">
        <f t="shared" si="33"/>
        <v>0</v>
      </c>
      <c r="DN161" s="152">
        <f t="shared" si="34"/>
        <v>0</v>
      </c>
      <c r="DO161" s="147">
        <v>0</v>
      </c>
      <c r="DP161" s="43">
        <v>0</v>
      </c>
      <c r="DQ161" s="43">
        <v>0</v>
      </c>
      <c r="DR161" s="43">
        <v>0</v>
      </c>
      <c r="DS161" s="43">
        <v>0</v>
      </c>
      <c r="DT161" s="43">
        <v>0</v>
      </c>
      <c r="DU161" s="43">
        <v>0</v>
      </c>
      <c r="DV161" s="43">
        <v>0</v>
      </c>
      <c r="DW161" s="43">
        <v>0</v>
      </c>
      <c r="DX161" s="43">
        <v>0</v>
      </c>
      <c r="DY161" s="43">
        <v>0</v>
      </c>
      <c r="DZ161" s="43">
        <v>0</v>
      </c>
      <c r="EA161" s="57">
        <f t="shared" si="35"/>
        <v>0</v>
      </c>
      <c r="EB161" s="45" t="str">
        <f t="shared" si="26"/>
        <v>CORRECTO</v>
      </c>
      <c r="EC161" s="45"/>
    </row>
    <row r="162" spans="1:133" ht="19.5" customHeight="1" x14ac:dyDescent="0.25">
      <c r="A162" s="23">
        <v>155</v>
      </c>
      <c r="B162" s="23">
        <v>2026</v>
      </c>
      <c r="C162" s="34" t="s">
        <v>62</v>
      </c>
      <c r="D162" s="25"/>
      <c r="E162" s="25"/>
      <c r="F162" s="25"/>
      <c r="G162" s="28"/>
      <c r="H162" s="28"/>
      <c r="I162" s="28"/>
      <c r="J162" s="28"/>
      <c r="K162" s="30"/>
      <c r="L162" s="31"/>
      <c r="M162" s="53"/>
      <c r="N162" s="54"/>
      <c r="O162" s="53"/>
      <c r="P162" s="53"/>
      <c r="Q162" s="53"/>
      <c r="R162" s="53"/>
      <c r="S162" s="53"/>
      <c r="T162" s="55"/>
      <c r="U162" s="32"/>
      <c r="V162" s="35"/>
      <c r="W162" s="35"/>
      <c r="X162" s="50"/>
      <c r="Y162" s="32"/>
      <c r="Z162" s="32"/>
      <c r="AA162" s="37" t="str">
        <f>+IFERROR(VLOOKUP(AB162,LISTAS!$C$2:$D$13,2,0)," ")</f>
        <v xml:space="preserve"> </v>
      </c>
      <c r="AB162" s="38" t="str">
        <f t="shared" si="27"/>
        <v/>
      </c>
      <c r="AC162" s="47"/>
      <c r="AD162" s="40" t="str">
        <f>+IFERROR(VLOOKUP(AC162,LISTAS!$A$2:$B$207,2,0)," ")</f>
        <v xml:space="preserve"> </v>
      </c>
      <c r="AE162" s="40"/>
      <c r="AF162" s="25"/>
      <c r="AG162" s="90"/>
      <c r="AH162" s="25"/>
      <c r="AI162" s="42"/>
      <c r="AJ162" s="25"/>
      <c r="AK162" s="25"/>
      <c r="AL162" s="25"/>
      <c r="AM162" s="25"/>
      <c r="AN162" s="43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51"/>
      <c r="DH162" s="151">
        <f t="shared" si="28"/>
        <v>0</v>
      </c>
      <c r="DI162" s="43">
        <f t="shared" si="29"/>
        <v>0</v>
      </c>
      <c r="DJ162" s="43">
        <f t="shared" si="30"/>
        <v>0</v>
      </c>
      <c r="DK162" s="145">
        <f t="shared" si="31"/>
        <v>0</v>
      </c>
      <c r="DL162" s="161" t="e">
        <f t="shared" si="32"/>
        <v>#DIV/0!</v>
      </c>
      <c r="DM162" s="147">
        <f t="shared" si="33"/>
        <v>0</v>
      </c>
      <c r="DN162" s="152">
        <f t="shared" si="34"/>
        <v>0</v>
      </c>
      <c r="DO162" s="147">
        <v>0</v>
      </c>
      <c r="DP162" s="43">
        <v>0</v>
      </c>
      <c r="DQ162" s="43">
        <v>0</v>
      </c>
      <c r="DR162" s="43">
        <v>0</v>
      </c>
      <c r="DS162" s="43">
        <v>0</v>
      </c>
      <c r="DT162" s="43">
        <v>0</v>
      </c>
      <c r="DU162" s="43">
        <v>0</v>
      </c>
      <c r="DV162" s="43">
        <v>0</v>
      </c>
      <c r="DW162" s="43">
        <v>0</v>
      </c>
      <c r="DX162" s="43">
        <v>0</v>
      </c>
      <c r="DY162" s="43">
        <v>0</v>
      </c>
      <c r="DZ162" s="43">
        <v>0</v>
      </c>
      <c r="EA162" s="57">
        <f t="shared" si="35"/>
        <v>0</v>
      </c>
      <c r="EB162" s="45" t="str">
        <f t="shared" si="26"/>
        <v>CORRECTO</v>
      </c>
      <c r="EC162" s="45"/>
    </row>
    <row r="163" spans="1:133" ht="19.5" customHeight="1" x14ac:dyDescent="0.25">
      <c r="A163" s="47">
        <v>156</v>
      </c>
      <c r="B163" s="23">
        <v>2026</v>
      </c>
      <c r="C163" s="34" t="s">
        <v>62</v>
      </c>
      <c r="D163" s="25"/>
      <c r="E163" s="25"/>
      <c r="F163" s="25"/>
      <c r="G163" s="28"/>
      <c r="H163" s="28"/>
      <c r="I163" s="28"/>
      <c r="J163" s="28"/>
      <c r="K163" s="30"/>
      <c r="L163" s="31"/>
      <c r="M163" s="53"/>
      <c r="N163" s="54"/>
      <c r="O163" s="53"/>
      <c r="P163" s="53"/>
      <c r="Q163" s="53"/>
      <c r="R163" s="53"/>
      <c r="S163" s="53"/>
      <c r="T163" s="55"/>
      <c r="U163" s="32"/>
      <c r="V163" s="35"/>
      <c r="W163" s="35"/>
      <c r="X163" s="50"/>
      <c r="Y163" s="32"/>
      <c r="Z163" s="32"/>
      <c r="AA163" s="37" t="str">
        <f>+IFERROR(VLOOKUP(AB163,LISTAS!$C$2:$D$13,2,0)," ")</f>
        <v xml:space="preserve"> </v>
      </c>
      <c r="AB163" s="38" t="str">
        <f t="shared" si="27"/>
        <v/>
      </c>
      <c r="AC163" s="47"/>
      <c r="AD163" s="40" t="str">
        <f>+IFERROR(VLOOKUP(AC163,LISTAS!$A$2:$B$207,2,0)," ")</f>
        <v xml:space="preserve"> </v>
      </c>
      <c r="AE163" s="40"/>
      <c r="AF163" s="25"/>
      <c r="AG163" s="90"/>
      <c r="AH163" s="25"/>
      <c r="AI163" s="42"/>
      <c r="AJ163" s="25"/>
      <c r="AK163" s="25"/>
      <c r="AL163" s="25"/>
      <c r="AM163" s="25"/>
      <c r="AN163" s="43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51"/>
      <c r="DH163" s="151">
        <f t="shared" si="28"/>
        <v>0</v>
      </c>
      <c r="DI163" s="43">
        <f t="shared" si="29"/>
        <v>0</v>
      </c>
      <c r="DJ163" s="43">
        <f t="shared" si="30"/>
        <v>0</v>
      </c>
      <c r="DK163" s="145">
        <f t="shared" si="31"/>
        <v>0</v>
      </c>
      <c r="DL163" s="161" t="e">
        <f t="shared" si="32"/>
        <v>#DIV/0!</v>
      </c>
      <c r="DM163" s="147">
        <f t="shared" si="33"/>
        <v>0</v>
      </c>
      <c r="DN163" s="152">
        <f t="shared" si="34"/>
        <v>0</v>
      </c>
      <c r="DO163" s="147">
        <v>0</v>
      </c>
      <c r="DP163" s="43">
        <v>0</v>
      </c>
      <c r="DQ163" s="43">
        <v>0</v>
      </c>
      <c r="DR163" s="43">
        <v>0</v>
      </c>
      <c r="DS163" s="43">
        <v>0</v>
      </c>
      <c r="DT163" s="43">
        <v>0</v>
      </c>
      <c r="DU163" s="43">
        <v>0</v>
      </c>
      <c r="DV163" s="43">
        <v>0</v>
      </c>
      <c r="DW163" s="43">
        <v>0</v>
      </c>
      <c r="DX163" s="43">
        <v>0</v>
      </c>
      <c r="DY163" s="43">
        <v>0</v>
      </c>
      <c r="DZ163" s="43">
        <v>0</v>
      </c>
      <c r="EA163" s="57">
        <f t="shared" si="35"/>
        <v>0</v>
      </c>
      <c r="EB163" s="45" t="str">
        <f t="shared" si="26"/>
        <v>CORRECTO</v>
      </c>
      <c r="EC163" s="45"/>
    </row>
    <row r="164" spans="1:133" ht="19.5" customHeight="1" x14ac:dyDescent="0.25">
      <c r="A164" s="47">
        <v>157</v>
      </c>
      <c r="B164" s="23">
        <v>2026</v>
      </c>
      <c r="C164" s="34" t="s">
        <v>62</v>
      </c>
      <c r="D164" s="25"/>
      <c r="E164" s="25"/>
      <c r="F164" s="25"/>
      <c r="G164" s="28"/>
      <c r="H164" s="28"/>
      <c r="I164" s="28"/>
      <c r="J164" s="28"/>
      <c r="K164" s="30"/>
      <c r="L164" s="31"/>
      <c r="M164" s="53"/>
      <c r="N164" s="54"/>
      <c r="O164" s="53"/>
      <c r="P164" s="53"/>
      <c r="Q164" s="53"/>
      <c r="R164" s="53"/>
      <c r="S164" s="53"/>
      <c r="T164" s="55"/>
      <c r="U164" s="32"/>
      <c r="V164" s="35"/>
      <c r="W164" s="35"/>
      <c r="X164" s="50"/>
      <c r="Y164" s="32"/>
      <c r="Z164" s="32"/>
      <c r="AA164" s="37" t="str">
        <f>+IFERROR(VLOOKUP(AB164,LISTAS!$C$2:$D$13,2,0)," ")</f>
        <v xml:space="preserve"> </v>
      </c>
      <c r="AB164" s="38" t="str">
        <f t="shared" si="27"/>
        <v/>
      </c>
      <c r="AC164" s="47"/>
      <c r="AD164" s="40" t="str">
        <f>+IFERROR(VLOOKUP(AC164,LISTAS!$A$2:$B$207,2,0)," ")</f>
        <v xml:space="preserve"> </v>
      </c>
      <c r="AE164" s="40"/>
      <c r="AF164" s="25"/>
      <c r="AG164" s="90"/>
      <c r="AH164" s="25"/>
      <c r="AI164" s="42"/>
      <c r="AJ164" s="25"/>
      <c r="AK164" s="25"/>
      <c r="AL164" s="25"/>
      <c r="AM164" s="25"/>
      <c r="AN164" s="43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51"/>
      <c r="DH164" s="151">
        <f t="shared" si="28"/>
        <v>0</v>
      </c>
      <c r="DI164" s="43">
        <f t="shared" si="29"/>
        <v>0</v>
      </c>
      <c r="DJ164" s="43">
        <f t="shared" si="30"/>
        <v>0</v>
      </c>
      <c r="DK164" s="145">
        <f t="shared" si="31"/>
        <v>0</v>
      </c>
      <c r="DL164" s="161" t="e">
        <f t="shared" si="32"/>
        <v>#DIV/0!</v>
      </c>
      <c r="DM164" s="147">
        <f t="shared" si="33"/>
        <v>0</v>
      </c>
      <c r="DN164" s="152">
        <f t="shared" si="34"/>
        <v>0</v>
      </c>
      <c r="DO164" s="147">
        <v>0</v>
      </c>
      <c r="DP164" s="43">
        <v>0</v>
      </c>
      <c r="DQ164" s="43">
        <v>0</v>
      </c>
      <c r="DR164" s="43">
        <v>0</v>
      </c>
      <c r="DS164" s="43">
        <v>0</v>
      </c>
      <c r="DT164" s="43">
        <v>0</v>
      </c>
      <c r="DU164" s="43">
        <v>0</v>
      </c>
      <c r="DV164" s="43">
        <v>0</v>
      </c>
      <c r="DW164" s="43">
        <v>0</v>
      </c>
      <c r="DX164" s="43">
        <v>0</v>
      </c>
      <c r="DY164" s="43">
        <v>0</v>
      </c>
      <c r="DZ164" s="43">
        <v>0</v>
      </c>
      <c r="EA164" s="57">
        <f t="shared" si="35"/>
        <v>0</v>
      </c>
      <c r="EB164" s="45" t="str">
        <f t="shared" si="26"/>
        <v>CORRECTO</v>
      </c>
      <c r="EC164" s="45"/>
    </row>
    <row r="165" spans="1:133" ht="19.5" customHeight="1" x14ac:dyDescent="0.25">
      <c r="A165" s="23">
        <v>158</v>
      </c>
      <c r="B165" s="23">
        <v>2026</v>
      </c>
      <c r="C165" s="34" t="s">
        <v>62</v>
      </c>
      <c r="D165" s="26"/>
      <c r="E165" s="26"/>
      <c r="F165" s="25"/>
      <c r="G165" s="28"/>
      <c r="H165" s="28"/>
      <c r="I165" s="28"/>
      <c r="J165" s="28"/>
      <c r="K165" s="30"/>
      <c r="L165" s="31"/>
      <c r="M165" s="53"/>
      <c r="N165" s="54"/>
      <c r="O165" s="53"/>
      <c r="P165" s="53"/>
      <c r="Q165" s="53"/>
      <c r="R165" s="53"/>
      <c r="S165" s="53"/>
      <c r="T165" s="55"/>
      <c r="U165" s="32"/>
      <c r="V165" s="35"/>
      <c r="W165" s="35"/>
      <c r="X165" s="50"/>
      <c r="Y165" s="32"/>
      <c r="Z165" s="32"/>
      <c r="AA165" s="37" t="str">
        <f>+IFERROR(VLOOKUP(AB165,LISTAS!$C$2:$D$13,2,0)," ")</f>
        <v xml:space="preserve"> </v>
      </c>
      <c r="AB165" s="38" t="str">
        <f t="shared" si="27"/>
        <v/>
      </c>
      <c r="AC165" s="47"/>
      <c r="AD165" s="40" t="str">
        <f>+IFERROR(VLOOKUP(AC165,LISTAS!$A$2:$B$207,2,0)," ")</f>
        <v xml:space="preserve"> </v>
      </c>
      <c r="AE165" s="40"/>
      <c r="AF165" s="40"/>
      <c r="AG165" s="88"/>
      <c r="AH165" s="40"/>
      <c r="AI165" s="42"/>
      <c r="AJ165" s="40"/>
      <c r="AK165" s="40"/>
      <c r="AL165" s="40"/>
      <c r="AM165" s="25"/>
      <c r="AN165" s="43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51"/>
      <c r="DH165" s="151">
        <f t="shared" si="28"/>
        <v>0</v>
      </c>
      <c r="DI165" s="43">
        <f t="shared" si="29"/>
        <v>0</v>
      </c>
      <c r="DJ165" s="43">
        <f t="shared" si="30"/>
        <v>0</v>
      </c>
      <c r="DK165" s="145">
        <f t="shared" si="31"/>
        <v>0</v>
      </c>
      <c r="DL165" s="161" t="e">
        <f t="shared" si="32"/>
        <v>#DIV/0!</v>
      </c>
      <c r="DM165" s="147">
        <f t="shared" si="33"/>
        <v>0</v>
      </c>
      <c r="DN165" s="152">
        <f t="shared" si="34"/>
        <v>0</v>
      </c>
      <c r="DO165" s="147">
        <v>0</v>
      </c>
      <c r="DP165" s="43">
        <v>0</v>
      </c>
      <c r="DQ165" s="43">
        <v>0</v>
      </c>
      <c r="DR165" s="43">
        <v>0</v>
      </c>
      <c r="DS165" s="43">
        <v>0</v>
      </c>
      <c r="DT165" s="43">
        <v>0</v>
      </c>
      <c r="DU165" s="43">
        <v>0</v>
      </c>
      <c r="DV165" s="43">
        <v>0</v>
      </c>
      <c r="DW165" s="43">
        <v>0</v>
      </c>
      <c r="DX165" s="43">
        <v>0</v>
      </c>
      <c r="DY165" s="43">
        <v>0</v>
      </c>
      <c r="DZ165" s="43">
        <v>0</v>
      </c>
      <c r="EA165" s="57">
        <f t="shared" si="35"/>
        <v>0</v>
      </c>
      <c r="EB165" s="45" t="str">
        <f t="shared" si="26"/>
        <v>CORRECTO</v>
      </c>
      <c r="EC165" s="45"/>
    </row>
    <row r="166" spans="1:133" ht="19.5" customHeight="1" x14ac:dyDescent="0.25">
      <c r="A166" s="47">
        <v>159</v>
      </c>
      <c r="B166" s="23">
        <v>2026</v>
      </c>
      <c r="C166" s="34" t="s">
        <v>62</v>
      </c>
      <c r="D166" s="26"/>
      <c r="E166" s="26"/>
      <c r="F166" s="25"/>
      <c r="G166" s="28"/>
      <c r="H166" s="28"/>
      <c r="I166" s="28"/>
      <c r="J166" s="28"/>
      <c r="K166" s="30"/>
      <c r="L166" s="31"/>
      <c r="M166" s="53"/>
      <c r="N166" s="54"/>
      <c r="O166" s="53"/>
      <c r="P166" s="53"/>
      <c r="Q166" s="53"/>
      <c r="R166" s="53"/>
      <c r="S166" s="53"/>
      <c r="T166" s="55"/>
      <c r="U166" s="32"/>
      <c r="V166" s="35"/>
      <c r="W166" s="35"/>
      <c r="X166" s="50"/>
      <c r="Y166" s="32"/>
      <c r="Z166" s="32"/>
      <c r="AA166" s="37" t="str">
        <f>+IFERROR(VLOOKUP(AB166,LISTAS!$C$2:$D$13,2,0)," ")</f>
        <v xml:space="preserve"> </v>
      </c>
      <c r="AB166" s="38" t="str">
        <f t="shared" si="27"/>
        <v/>
      </c>
      <c r="AC166" s="47"/>
      <c r="AD166" s="40" t="str">
        <f>+IFERROR(VLOOKUP(AC166,LISTAS!$A$2:$B$207,2,0)," ")</f>
        <v xml:space="preserve"> </v>
      </c>
      <c r="AE166" s="40"/>
      <c r="AF166" s="25"/>
      <c r="AG166" s="90"/>
      <c r="AH166" s="25"/>
      <c r="AI166" s="42"/>
      <c r="AJ166" s="25"/>
      <c r="AK166" s="25"/>
      <c r="AL166" s="25"/>
      <c r="AM166" s="25"/>
      <c r="AN166" s="43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51"/>
      <c r="DH166" s="151">
        <f t="shared" si="28"/>
        <v>0</v>
      </c>
      <c r="DI166" s="43">
        <f t="shared" si="29"/>
        <v>0</v>
      </c>
      <c r="DJ166" s="43">
        <f t="shared" si="30"/>
        <v>0</v>
      </c>
      <c r="DK166" s="145">
        <f t="shared" si="31"/>
        <v>0</v>
      </c>
      <c r="DL166" s="161" t="e">
        <f t="shared" si="32"/>
        <v>#DIV/0!</v>
      </c>
      <c r="DM166" s="147">
        <f t="shared" si="33"/>
        <v>0</v>
      </c>
      <c r="DN166" s="152">
        <f t="shared" si="34"/>
        <v>0</v>
      </c>
      <c r="DO166" s="147">
        <v>0</v>
      </c>
      <c r="DP166" s="43">
        <v>0</v>
      </c>
      <c r="DQ166" s="43">
        <v>0</v>
      </c>
      <c r="DR166" s="43">
        <v>0</v>
      </c>
      <c r="DS166" s="43">
        <v>0</v>
      </c>
      <c r="DT166" s="43">
        <v>0</v>
      </c>
      <c r="DU166" s="43">
        <v>0</v>
      </c>
      <c r="DV166" s="43">
        <v>0</v>
      </c>
      <c r="DW166" s="43">
        <v>0</v>
      </c>
      <c r="DX166" s="43">
        <v>0</v>
      </c>
      <c r="DY166" s="43">
        <v>0</v>
      </c>
      <c r="DZ166" s="43">
        <v>0</v>
      </c>
      <c r="EA166" s="57">
        <f t="shared" si="35"/>
        <v>0</v>
      </c>
      <c r="EB166" s="45" t="str">
        <f t="shared" si="26"/>
        <v>CORRECTO</v>
      </c>
      <c r="EC166" s="45"/>
    </row>
    <row r="167" spans="1:133" ht="19.5" customHeight="1" x14ac:dyDescent="0.25">
      <c r="A167" s="47">
        <v>160</v>
      </c>
      <c r="B167" s="23">
        <v>2026</v>
      </c>
      <c r="C167" s="34" t="s">
        <v>62</v>
      </c>
      <c r="D167" s="26"/>
      <c r="E167" s="26"/>
      <c r="F167" s="25"/>
      <c r="G167" s="28"/>
      <c r="H167" s="28"/>
      <c r="I167" s="28"/>
      <c r="J167" s="28"/>
      <c r="K167" s="30"/>
      <c r="L167" s="31"/>
      <c r="M167" s="53"/>
      <c r="N167" s="54"/>
      <c r="O167" s="53"/>
      <c r="P167" s="53"/>
      <c r="Q167" s="53"/>
      <c r="R167" s="53"/>
      <c r="S167" s="53"/>
      <c r="T167" s="55"/>
      <c r="U167" s="32"/>
      <c r="V167" s="35"/>
      <c r="W167" s="35"/>
      <c r="X167" s="50"/>
      <c r="Y167" s="32"/>
      <c r="Z167" s="32"/>
      <c r="AA167" s="37" t="str">
        <f>+IFERROR(VLOOKUP(AB167,LISTAS!$C$2:$D$13,2,0)," ")</f>
        <v xml:space="preserve"> </v>
      </c>
      <c r="AB167" s="38" t="str">
        <f t="shared" si="27"/>
        <v/>
      </c>
      <c r="AC167" s="47"/>
      <c r="AD167" s="40" t="str">
        <f>+IFERROR(VLOOKUP(AC167,LISTAS!$A$2:$B$207,2,0)," ")</f>
        <v xml:space="preserve"> </v>
      </c>
      <c r="AE167" s="40"/>
      <c r="AF167" s="40"/>
      <c r="AG167" s="109"/>
      <c r="AH167" s="40"/>
      <c r="AI167" s="110"/>
      <c r="AJ167" s="40"/>
      <c r="AK167" s="40"/>
      <c r="AL167" s="40"/>
      <c r="AM167" s="25"/>
      <c r="AN167" s="43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51"/>
      <c r="DH167" s="151">
        <f t="shared" si="28"/>
        <v>0</v>
      </c>
      <c r="DI167" s="43">
        <f t="shared" si="29"/>
        <v>0</v>
      </c>
      <c r="DJ167" s="43">
        <f t="shared" si="30"/>
        <v>0</v>
      </c>
      <c r="DK167" s="145">
        <f t="shared" si="31"/>
        <v>0</v>
      </c>
      <c r="DL167" s="161" t="e">
        <f t="shared" si="32"/>
        <v>#DIV/0!</v>
      </c>
      <c r="DM167" s="147">
        <f t="shared" si="33"/>
        <v>0</v>
      </c>
      <c r="DN167" s="152">
        <f t="shared" si="34"/>
        <v>0</v>
      </c>
      <c r="DO167" s="147">
        <v>0</v>
      </c>
      <c r="DP167" s="43">
        <v>0</v>
      </c>
      <c r="DQ167" s="43">
        <v>0</v>
      </c>
      <c r="DR167" s="43">
        <v>0</v>
      </c>
      <c r="DS167" s="43">
        <v>0</v>
      </c>
      <c r="DT167" s="43">
        <v>0</v>
      </c>
      <c r="DU167" s="43">
        <v>0</v>
      </c>
      <c r="DV167" s="43">
        <v>0</v>
      </c>
      <c r="DW167" s="43">
        <v>0</v>
      </c>
      <c r="DX167" s="43">
        <v>0</v>
      </c>
      <c r="DY167" s="43">
        <v>0</v>
      </c>
      <c r="DZ167" s="43">
        <v>0</v>
      </c>
      <c r="EA167" s="57">
        <f t="shared" si="35"/>
        <v>0</v>
      </c>
      <c r="EB167" s="45" t="str">
        <f t="shared" si="26"/>
        <v>CORRECTO</v>
      </c>
      <c r="EC167" s="111"/>
    </row>
    <row r="168" spans="1:133" ht="19.5" customHeight="1" x14ac:dyDescent="0.25">
      <c r="A168" s="47">
        <v>161</v>
      </c>
      <c r="B168" s="23">
        <v>2026</v>
      </c>
      <c r="C168" s="34" t="s">
        <v>62</v>
      </c>
      <c r="D168" s="26"/>
      <c r="E168" s="25"/>
      <c r="F168" s="25"/>
      <c r="G168" s="28"/>
      <c r="H168" s="28"/>
      <c r="I168" s="28"/>
      <c r="J168" s="28"/>
      <c r="K168" s="30"/>
      <c r="L168" s="31"/>
      <c r="M168" s="53"/>
      <c r="N168" s="54"/>
      <c r="O168" s="53"/>
      <c r="P168" s="53"/>
      <c r="Q168" s="53"/>
      <c r="R168" s="53"/>
      <c r="S168" s="53"/>
      <c r="T168" s="55"/>
      <c r="U168" s="32"/>
      <c r="V168" s="35"/>
      <c r="W168" s="35"/>
      <c r="X168" s="50"/>
      <c r="Y168" s="32"/>
      <c r="Z168" s="32"/>
      <c r="AA168" s="37" t="str">
        <f>+IFERROR(VLOOKUP(AB168,LISTAS!$C$2:$D$13,2,0)," ")</f>
        <v xml:space="preserve"> </v>
      </c>
      <c r="AB168" s="38" t="str">
        <f t="shared" si="27"/>
        <v/>
      </c>
      <c r="AC168" s="47"/>
      <c r="AD168" s="40" t="str">
        <f>+IFERROR(VLOOKUP(AC168,LISTAS!$A$2:$B$207,2,0)," ")</f>
        <v xml:space="preserve"> </v>
      </c>
      <c r="AE168" s="40"/>
      <c r="AF168" s="25"/>
      <c r="AG168" s="112"/>
      <c r="AH168" s="25"/>
      <c r="AI168" s="42"/>
      <c r="AJ168" s="25"/>
      <c r="AK168" s="25"/>
      <c r="AL168" s="25"/>
      <c r="AM168" s="25"/>
      <c r="AN168" s="43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51"/>
      <c r="DH168" s="151">
        <f t="shared" si="28"/>
        <v>0</v>
      </c>
      <c r="DI168" s="43">
        <f t="shared" si="29"/>
        <v>0</v>
      </c>
      <c r="DJ168" s="43">
        <f t="shared" si="30"/>
        <v>0</v>
      </c>
      <c r="DK168" s="145">
        <f t="shared" si="31"/>
        <v>0</v>
      </c>
      <c r="DL168" s="161" t="e">
        <f t="shared" si="32"/>
        <v>#DIV/0!</v>
      </c>
      <c r="DM168" s="147">
        <f t="shared" si="33"/>
        <v>0</v>
      </c>
      <c r="DN168" s="152">
        <f t="shared" si="34"/>
        <v>0</v>
      </c>
      <c r="DO168" s="147">
        <v>0</v>
      </c>
      <c r="DP168" s="43">
        <v>0</v>
      </c>
      <c r="DQ168" s="43">
        <v>0</v>
      </c>
      <c r="DR168" s="43">
        <v>0</v>
      </c>
      <c r="DS168" s="43">
        <v>0</v>
      </c>
      <c r="DT168" s="43">
        <v>0</v>
      </c>
      <c r="DU168" s="43">
        <v>0</v>
      </c>
      <c r="DV168" s="43">
        <v>0</v>
      </c>
      <c r="DW168" s="43">
        <v>0</v>
      </c>
      <c r="DX168" s="43">
        <v>0</v>
      </c>
      <c r="DY168" s="43">
        <v>0</v>
      </c>
      <c r="DZ168" s="43">
        <v>0</v>
      </c>
      <c r="EA168" s="57">
        <f t="shared" si="35"/>
        <v>0</v>
      </c>
      <c r="EB168" s="45" t="str">
        <f t="shared" si="26"/>
        <v>CORRECTO</v>
      </c>
      <c r="EC168" s="45"/>
    </row>
    <row r="169" spans="1:133" ht="19.5" customHeight="1" x14ac:dyDescent="0.25">
      <c r="A169" s="23">
        <v>162</v>
      </c>
      <c r="B169" s="23">
        <v>2026</v>
      </c>
      <c r="C169" s="34" t="s">
        <v>62</v>
      </c>
      <c r="D169" s="26"/>
      <c r="E169" s="25"/>
      <c r="F169" s="25"/>
      <c r="G169" s="28"/>
      <c r="H169" s="28"/>
      <c r="I169" s="28"/>
      <c r="J169" s="28"/>
      <c r="K169" s="30"/>
      <c r="L169" s="31"/>
      <c r="M169" s="53"/>
      <c r="N169" s="54"/>
      <c r="O169" s="53"/>
      <c r="P169" s="53"/>
      <c r="Q169" s="53"/>
      <c r="R169" s="53"/>
      <c r="S169" s="53"/>
      <c r="T169" s="55"/>
      <c r="U169" s="32"/>
      <c r="V169" s="35"/>
      <c r="W169" s="35"/>
      <c r="X169" s="50"/>
      <c r="Y169" s="32"/>
      <c r="Z169" s="32"/>
      <c r="AA169" s="37" t="str">
        <f>+IFERROR(VLOOKUP(AB169,LISTAS!$C$2:$D$13,2,0)," ")</f>
        <v xml:space="preserve"> </v>
      </c>
      <c r="AB169" s="38" t="str">
        <f t="shared" si="27"/>
        <v/>
      </c>
      <c r="AC169" s="47"/>
      <c r="AD169" s="40" t="str">
        <f>+IFERROR(VLOOKUP(AC169,LISTAS!$A$2:$B$207,2,0)," ")</f>
        <v xml:space="preserve"> </v>
      </c>
      <c r="AE169" s="40"/>
      <c r="AF169" s="25"/>
      <c r="AG169" s="90"/>
      <c r="AH169" s="25"/>
      <c r="AI169" s="42"/>
      <c r="AJ169" s="25"/>
      <c r="AK169" s="25"/>
      <c r="AL169" s="25"/>
      <c r="AM169" s="25"/>
      <c r="AN169" s="43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51"/>
      <c r="DH169" s="151">
        <f t="shared" si="28"/>
        <v>0</v>
      </c>
      <c r="DI169" s="43">
        <f t="shared" si="29"/>
        <v>0</v>
      </c>
      <c r="DJ169" s="43">
        <f t="shared" si="30"/>
        <v>0</v>
      </c>
      <c r="DK169" s="145">
        <f t="shared" si="31"/>
        <v>0</v>
      </c>
      <c r="DL169" s="161" t="e">
        <f t="shared" si="32"/>
        <v>#DIV/0!</v>
      </c>
      <c r="DM169" s="147">
        <f t="shared" si="33"/>
        <v>0</v>
      </c>
      <c r="DN169" s="152">
        <f t="shared" si="34"/>
        <v>0</v>
      </c>
      <c r="DO169" s="147">
        <v>0</v>
      </c>
      <c r="DP169" s="43">
        <v>0</v>
      </c>
      <c r="DQ169" s="43">
        <v>0</v>
      </c>
      <c r="DR169" s="43">
        <v>0</v>
      </c>
      <c r="DS169" s="43">
        <v>0</v>
      </c>
      <c r="DT169" s="43">
        <v>0</v>
      </c>
      <c r="DU169" s="43">
        <v>0</v>
      </c>
      <c r="DV169" s="43">
        <v>0</v>
      </c>
      <c r="DW169" s="43">
        <v>0</v>
      </c>
      <c r="DX169" s="43">
        <v>0</v>
      </c>
      <c r="DY169" s="43">
        <v>0</v>
      </c>
      <c r="DZ169" s="43">
        <v>0</v>
      </c>
      <c r="EA169" s="57">
        <f t="shared" si="35"/>
        <v>0</v>
      </c>
      <c r="EB169" s="45" t="str">
        <f t="shared" si="26"/>
        <v>CORRECTO</v>
      </c>
      <c r="EC169" s="45"/>
    </row>
    <row r="170" spans="1:133" ht="19.5" customHeight="1" x14ac:dyDescent="0.25">
      <c r="A170" s="47">
        <v>163</v>
      </c>
      <c r="B170" s="23">
        <v>2026</v>
      </c>
      <c r="C170" s="34" t="s">
        <v>62</v>
      </c>
      <c r="D170" s="25"/>
      <c r="E170" s="25"/>
      <c r="F170" s="25"/>
      <c r="G170" s="24"/>
      <c r="H170" s="28"/>
      <c r="I170" s="28"/>
      <c r="J170" s="28"/>
      <c r="K170" s="30"/>
      <c r="L170" s="31"/>
      <c r="M170" s="53"/>
      <c r="N170" s="54"/>
      <c r="O170" s="53"/>
      <c r="P170" s="53"/>
      <c r="Q170" s="53"/>
      <c r="R170" s="53"/>
      <c r="S170" s="53"/>
      <c r="T170" s="55"/>
      <c r="U170" s="32"/>
      <c r="V170" s="35"/>
      <c r="W170" s="35"/>
      <c r="X170" s="50"/>
      <c r="Y170" s="32"/>
      <c r="Z170" s="32"/>
      <c r="AA170" s="37" t="str">
        <f>+IFERROR(VLOOKUP(AB170,LISTAS!$C$2:$D$13,2,0)," ")</f>
        <v xml:space="preserve"> </v>
      </c>
      <c r="AB170" s="38" t="str">
        <f t="shared" si="27"/>
        <v/>
      </c>
      <c r="AC170" s="58"/>
      <c r="AD170" s="40" t="str">
        <f>+IFERROR(VLOOKUP(AC170,LISTAS!$A$2:$B$207,2,0)," ")</f>
        <v xml:space="preserve"> </v>
      </c>
      <c r="AE170" s="40"/>
      <c r="AF170" s="40"/>
      <c r="AG170" s="88"/>
      <c r="AH170" s="40"/>
      <c r="AI170" s="42"/>
      <c r="AJ170" s="40"/>
      <c r="AK170" s="40"/>
      <c r="AL170" s="40"/>
      <c r="AM170" s="25"/>
      <c r="AN170" s="43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51"/>
      <c r="DH170" s="151">
        <f t="shared" si="28"/>
        <v>0</v>
      </c>
      <c r="DI170" s="43">
        <f t="shared" si="29"/>
        <v>0</v>
      </c>
      <c r="DJ170" s="43">
        <f t="shared" si="30"/>
        <v>0</v>
      </c>
      <c r="DK170" s="145">
        <f t="shared" si="31"/>
        <v>0</v>
      </c>
      <c r="DL170" s="161" t="e">
        <f t="shared" si="32"/>
        <v>#DIV/0!</v>
      </c>
      <c r="DM170" s="147">
        <f t="shared" si="33"/>
        <v>0</v>
      </c>
      <c r="DN170" s="152">
        <f t="shared" si="34"/>
        <v>0</v>
      </c>
      <c r="DO170" s="147">
        <v>0</v>
      </c>
      <c r="DP170" s="43">
        <v>0</v>
      </c>
      <c r="DQ170" s="43">
        <v>0</v>
      </c>
      <c r="DR170" s="43">
        <v>0</v>
      </c>
      <c r="DS170" s="43">
        <v>0</v>
      </c>
      <c r="DT170" s="43">
        <v>0</v>
      </c>
      <c r="DU170" s="43">
        <v>0</v>
      </c>
      <c r="DV170" s="43">
        <v>0</v>
      </c>
      <c r="DW170" s="43">
        <v>0</v>
      </c>
      <c r="DX170" s="43">
        <v>0</v>
      </c>
      <c r="DY170" s="43">
        <v>0</v>
      </c>
      <c r="DZ170" s="43">
        <v>0</v>
      </c>
      <c r="EA170" s="57">
        <f t="shared" si="35"/>
        <v>0</v>
      </c>
      <c r="EB170" s="45" t="str">
        <f t="shared" si="26"/>
        <v>CORRECTO</v>
      </c>
      <c r="EC170" s="45"/>
    </row>
    <row r="171" spans="1:133" ht="19.5" customHeight="1" x14ac:dyDescent="0.25">
      <c r="A171" s="47">
        <v>164</v>
      </c>
      <c r="B171" s="23">
        <v>2026</v>
      </c>
      <c r="C171" s="34" t="s">
        <v>62</v>
      </c>
      <c r="D171" s="25"/>
      <c r="E171" s="25"/>
      <c r="F171" s="25"/>
      <c r="G171" s="24"/>
      <c r="H171" s="28"/>
      <c r="I171" s="28"/>
      <c r="J171" s="28"/>
      <c r="K171" s="30"/>
      <c r="L171" s="31"/>
      <c r="M171" s="53"/>
      <c r="N171" s="54"/>
      <c r="O171" s="53"/>
      <c r="P171" s="53"/>
      <c r="Q171" s="53"/>
      <c r="R171" s="53"/>
      <c r="S171" s="53"/>
      <c r="T171" s="55"/>
      <c r="U171" s="32"/>
      <c r="V171" s="35"/>
      <c r="W171" s="35"/>
      <c r="X171" s="50"/>
      <c r="Y171" s="32"/>
      <c r="Z171" s="32"/>
      <c r="AA171" s="37" t="str">
        <f>+IFERROR(VLOOKUP(AB171,LISTAS!$C$2:$D$13,2,0)," ")</f>
        <v xml:space="preserve"> </v>
      </c>
      <c r="AB171" s="38" t="str">
        <f t="shared" si="27"/>
        <v/>
      </c>
      <c r="AC171" s="58"/>
      <c r="AD171" s="40" t="str">
        <f>+IFERROR(VLOOKUP(AC171,LISTAS!$A$2:$B$207,2,0)," ")</f>
        <v xml:space="preserve"> </v>
      </c>
      <c r="AE171" s="40"/>
      <c r="AF171" s="25"/>
      <c r="AG171" s="90"/>
      <c r="AH171" s="25"/>
      <c r="AI171" s="42"/>
      <c r="AJ171" s="25"/>
      <c r="AK171" s="25"/>
      <c r="AL171" s="25"/>
      <c r="AM171" s="25"/>
      <c r="AN171" s="43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51"/>
      <c r="DH171" s="151">
        <f t="shared" si="28"/>
        <v>0</v>
      </c>
      <c r="DI171" s="43">
        <f t="shared" si="29"/>
        <v>0</v>
      </c>
      <c r="DJ171" s="43">
        <f t="shared" si="30"/>
        <v>0</v>
      </c>
      <c r="DK171" s="145">
        <f t="shared" si="31"/>
        <v>0</v>
      </c>
      <c r="DL171" s="161" t="e">
        <f t="shared" si="32"/>
        <v>#DIV/0!</v>
      </c>
      <c r="DM171" s="147">
        <f t="shared" si="33"/>
        <v>0</v>
      </c>
      <c r="DN171" s="152">
        <f t="shared" si="34"/>
        <v>0</v>
      </c>
      <c r="DO171" s="147">
        <v>0</v>
      </c>
      <c r="DP171" s="43">
        <v>0</v>
      </c>
      <c r="DQ171" s="43">
        <v>0</v>
      </c>
      <c r="DR171" s="43">
        <v>0</v>
      </c>
      <c r="DS171" s="43">
        <v>0</v>
      </c>
      <c r="DT171" s="43">
        <v>0</v>
      </c>
      <c r="DU171" s="43">
        <v>0</v>
      </c>
      <c r="DV171" s="43">
        <v>0</v>
      </c>
      <c r="DW171" s="43">
        <v>0</v>
      </c>
      <c r="DX171" s="43">
        <v>0</v>
      </c>
      <c r="DY171" s="43">
        <v>0</v>
      </c>
      <c r="DZ171" s="43">
        <v>0</v>
      </c>
      <c r="EA171" s="57">
        <f t="shared" si="35"/>
        <v>0</v>
      </c>
      <c r="EB171" s="45" t="str">
        <f t="shared" si="26"/>
        <v>CORRECTO</v>
      </c>
      <c r="EC171" s="45"/>
    </row>
    <row r="172" spans="1:133" ht="19.5" customHeight="1" x14ac:dyDescent="0.25">
      <c r="A172" s="23">
        <v>165</v>
      </c>
      <c r="B172" s="23">
        <v>2026</v>
      </c>
      <c r="C172" s="34" t="s">
        <v>62</v>
      </c>
      <c r="D172" s="25"/>
      <c r="E172" s="26"/>
      <c r="F172" s="26"/>
      <c r="G172" s="24"/>
      <c r="H172" s="28"/>
      <c r="I172" s="29"/>
      <c r="J172" s="29"/>
      <c r="K172" s="30"/>
      <c r="L172" s="31"/>
      <c r="M172" s="53"/>
      <c r="N172" s="54"/>
      <c r="O172" s="53"/>
      <c r="P172" s="53"/>
      <c r="Q172" s="53"/>
      <c r="R172" s="53"/>
      <c r="S172" s="53"/>
      <c r="T172" s="55"/>
      <c r="U172" s="32"/>
      <c r="V172" s="35"/>
      <c r="W172" s="35"/>
      <c r="X172" s="50"/>
      <c r="Y172" s="32"/>
      <c r="Z172" s="32"/>
      <c r="AA172" s="37" t="str">
        <f>+IFERROR(VLOOKUP(AB172,LISTAS!$C$2:$D$13,2,0)," ")</f>
        <v xml:space="preserve"> </v>
      </c>
      <c r="AB172" s="38" t="str">
        <f t="shared" si="27"/>
        <v/>
      </c>
      <c r="AC172" s="58"/>
      <c r="AD172" s="40" t="str">
        <f>+IFERROR(VLOOKUP(AC172,LISTAS!$A$2:$B$207,2,0)," ")</f>
        <v xml:space="preserve"> </v>
      </c>
      <c r="AE172" s="40"/>
      <c r="AF172" s="25"/>
      <c r="AG172" s="90"/>
      <c r="AH172" s="25"/>
      <c r="AI172" s="42"/>
      <c r="AJ172" s="25"/>
      <c r="AK172" s="25"/>
      <c r="AL172" s="25"/>
      <c r="AM172" s="25"/>
      <c r="AN172" s="43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51"/>
      <c r="DH172" s="151">
        <f t="shared" si="28"/>
        <v>0</v>
      </c>
      <c r="DI172" s="43">
        <f t="shared" si="29"/>
        <v>0</v>
      </c>
      <c r="DJ172" s="43">
        <f t="shared" si="30"/>
        <v>0</v>
      </c>
      <c r="DK172" s="145">
        <f t="shared" si="31"/>
        <v>0</v>
      </c>
      <c r="DL172" s="161" t="e">
        <f t="shared" si="32"/>
        <v>#DIV/0!</v>
      </c>
      <c r="DM172" s="147">
        <f t="shared" si="33"/>
        <v>0</v>
      </c>
      <c r="DN172" s="152">
        <f t="shared" si="34"/>
        <v>0</v>
      </c>
      <c r="DO172" s="147">
        <v>0</v>
      </c>
      <c r="DP172" s="43">
        <v>0</v>
      </c>
      <c r="DQ172" s="43">
        <v>0</v>
      </c>
      <c r="DR172" s="43">
        <v>0</v>
      </c>
      <c r="DS172" s="43">
        <v>0</v>
      </c>
      <c r="DT172" s="43">
        <v>0</v>
      </c>
      <c r="DU172" s="43">
        <v>0</v>
      </c>
      <c r="DV172" s="43">
        <v>0</v>
      </c>
      <c r="DW172" s="43">
        <v>0</v>
      </c>
      <c r="DX172" s="43">
        <v>0</v>
      </c>
      <c r="DY172" s="43">
        <v>0</v>
      </c>
      <c r="DZ172" s="43">
        <v>0</v>
      </c>
      <c r="EA172" s="57">
        <f t="shared" si="35"/>
        <v>0</v>
      </c>
      <c r="EB172" s="45" t="str">
        <f t="shared" si="26"/>
        <v>CORRECTO</v>
      </c>
      <c r="EC172" s="45"/>
    </row>
    <row r="173" spans="1:133" ht="19.5" customHeight="1" x14ac:dyDescent="0.25">
      <c r="A173" s="47">
        <v>166</v>
      </c>
      <c r="B173" s="23">
        <v>2026</v>
      </c>
      <c r="C173" s="34" t="s">
        <v>62</v>
      </c>
      <c r="D173" s="25"/>
      <c r="E173" s="26"/>
      <c r="F173" s="26"/>
      <c r="G173" s="24"/>
      <c r="H173" s="28"/>
      <c r="I173" s="29"/>
      <c r="J173" s="29"/>
      <c r="K173" s="30"/>
      <c r="L173" s="31"/>
      <c r="M173" s="53"/>
      <c r="N173" s="54"/>
      <c r="O173" s="53"/>
      <c r="P173" s="53"/>
      <c r="Q173" s="53"/>
      <c r="R173" s="53"/>
      <c r="S173" s="53"/>
      <c r="T173" s="55"/>
      <c r="U173" s="32"/>
      <c r="V173" s="35"/>
      <c r="W173" s="35"/>
      <c r="X173" s="50"/>
      <c r="Y173" s="32"/>
      <c r="Z173" s="32"/>
      <c r="AA173" s="37" t="str">
        <f>+IFERROR(VLOOKUP(AB173,LISTAS!$C$2:$D$13,2,0)," ")</f>
        <v xml:space="preserve"> </v>
      </c>
      <c r="AB173" s="38" t="str">
        <f t="shared" si="27"/>
        <v/>
      </c>
      <c r="AC173" s="58"/>
      <c r="AD173" s="40" t="str">
        <f>+IFERROR(VLOOKUP(AC173,LISTAS!$A$2:$B$207,2,0)," ")</f>
        <v xml:space="preserve"> </v>
      </c>
      <c r="AE173" s="40"/>
      <c r="AF173" s="40"/>
      <c r="AG173" s="88"/>
      <c r="AH173" s="40"/>
      <c r="AI173" s="42"/>
      <c r="AJ173" s="40"/>
      <c r="AK173" s="40"/>
      <c r="AL173" s="40"/>
      <c r="AM173" s="25"/>
      <c r="AN173" s="43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51"/>
      <c r="DH173" s="151">
        <f t="shared" si="28"/>
        <v>0</v>
      </c>
      <c r="DI173" s="43">
        <f t="shared" si="29"/>
        <v>0</v>
      </c>
      <c r="DJ173" s="43">
        <f t="shared" si="30"/>
        <v>0</v>
      </c>
      <c r="DK173" s="145">
        <f t="shared" si="31"/>
        <v>0</v>
      </c>
      <c r="DL173" s="161" t="e">
        <f t="shared" si="32"/>
        <v>#DIV/0!</v>
      </c>
      <c r="DM173" s="147">
        <f t="shared" si="33"/>
        <v>0</v>
      </c>
      <c r="DN173" s="152">
        <f t="shared" si="34"/>
        <v>0</v>
      </c>
      <c r="DO173" s="147">
        <v>0</v>
      </c>
      <c r="DP173" s="43">
        <v>0</v>
      </c>
      <c r="DQ173" s="43">
        <v>0</v>
      </c>
      <c r="DR173" s="43">
        <v>0</v>
      </c>
      <c r="DS173" s="43">
        <v>0</v>
      </c>
      <c r="DT173" s="43">
        <v>0</v>
      </c>
      <c r="DU173" s="43">
        <v>0</v>
      </c>
      <c r="DV173" s="43">
        <v>0</v>
      </c>
      <c r="DW173" s="43">
        <v>0</v>
      </c>
      <c r="DX173" s="43">
        <v>0</v>
      </c>
      <c r="DY173" s="43">
        <v>0</v>
      </c>
      <c r="DZ173" s="43">
        <v>0</v>
      </c>
      <c r="EA173" s="57">
        <f t="shared" si="35"/>
        <v>0</v>
      </c>
      <c r="EB173" s="45" t="str">
        <f t="shared" si="26"/>
        <v>CORRECTO</v>
      </c>
      <c r="EC173" s="45"/>
    </row>
    <row r="174" spans="1:133" ht="19.5" customHeight="1" x14ac:dyDescent="0.25">
      <c r="A174" s="47">
        <v>167</v>
      </c>
      <c r="B174" s="23">
        <v>2026</v>
      </c>
      <c r="C174" s="34" t="s">
        <v>62</v>
      </c>
      <c r="D174" s="26"/>
      <c r="E174" s="26"/>
      <c r="F174" s="25"/>
      <c r="G174" s="24"/>
      <c r="H174" s="28"/>
      <c r="I174" s="29"/>
      <c r="J174" s="29"/>
      <c r="K174" s="30"/>
      <c r="L174" s="31"/>
      <c r="M174" s="53"/>
      <c r="N174" s="54"/>
      <c r="O174" s="53"/>
      <c r="P174" s="53"/>
      <c r="Q174" s="53"/>
      <c r="R174" s="53"/>
      <c r="S174" s="53"/>
      <c r="T174" s="55"/>
      <c r="U174" s="32"/>
      <c r="V174" s="35"/>
      <c r="W174" s="35"/>
      <c r="X174" s="36"/>
      <c r="Y174" s="32"/>
      <c r="Z174" s="32"/>
      <c r="AA174" s="37" t="str">
        <f>+IFERROR(VLOOKUP(AB174,LISTAS!$C$2:$D$13,2,0)," ")</f>
        <v xml:space="preserve"> </v>
      </c>
      <c r="AB174" s="38" t="str">
        <f t="shared" si="27"/>
        <v/>
      </c>
      <c r="AC174" s="58"/>
      <c r="AD174" s="40" t="str">
        <f>+IFERROR(VLOOKUP(AC174,LISTAS!$A$2:$B$207,2,0)," ")</f>
        <v xml:space="preserve"> </v>
      </c>
      <c r="AE174" s="40"/>
      <c r="AF174" s="25"/>
      <c r="AG174" s="90"/>
      <c r="AH174" s="25"/>
      <c r="AI174" s="42"/>
      <c r="AJ174" s="25"/>
      <c r="AK174" s="25"/>
      <c r="AL174" s="25"/>
      <c r="AM174" s="25"/>
      <c r="AN174" s="43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51"/>
      <c r="DH174" s="151">
        <f t="shared" si="28"/>
        <v>0</v>
      </c>
      <c r="DI174" s="43">
        <f t="shared" si="29"/>
        <v>0</v>
      </c>
      <c r="DJ174" s="43">
        <f t="shared" si="30"/>
        <v>0</v>
      </c>
      <c r="DK174" s="145">
        <f t="shared" si="31"/>
        <v>0</v>
      </c>
      <c r="DL174" s="161" t="e">
        <f t="shared" si="32"/>
        <v>#DIV/0!</v>
      </c>
      <c r="DM174" s="147">
        <f t="shared" si="33"/>
        <v>0</v>
      </c>
      <c r="DN174" s="152">
        <f t="shared" si="34"/>
        <v>0</v>
      </c>
      <c r="DO174" s="147">
        <v>0</v>
      </c>
      <c r="DP174" s="43">
        <v>0</v>
      </c>
      <c r="DQ174" s="43">
        <v>0</v>
      </c>
      <c r="DR174" s="43">
        <v>0</v>
      </c>
      <c r="DS174" s="43">
        <v>0</v>
      </c>
      <c r="DT174" s="43">
        <v>0</v>
      </c>
      <c r="DU174" s="43">
        <v>0</v>
      </c>
      <c r="DV174" s="43">
        <v>0</v>
      </c>
      <c r="DW174" s="43">
        <v>0</v>
      </c>
      <c r="DX174" s="43">
        <v>0</v>
      </c>
      <c r="DY174" s="43">
        <v>0</v>
      </c>
      <c r="DZ174" s="43">
        <v>0</v>
      </c>
      <c r="EA174" s="57">
        <f t="shared" si="35"/>
        <v>0</v>
      </c>
      <c r="EB174" s="45" t="str">
        <f t="shared" si="26"/>
        <v>CORRECTO</v>
      </c>
      <c r="EC174" s="45"/>
    </row>
    <row r="175" spans="1:133" ht="19.5" customHeight="1" x14ac:dyDescent="0.25">
      <c r="A175" s="47">
        <v>168</v>
      </c>
      <c r="B175" s="23">
        <v>2026</v>
      </c>
      <c r="C175" s="34" t="s">
        <v>62</v>
      </c>
      <c r="D175" s="25"/>
      <c r="E175" s="25"/>
      <c r="F175" s="25"/>
      <c r="G175" s="24"/>
      <c r="H175" s="28"/>
      <c r="I175" s="29"/>
      <c r="J175" s="29"/>
      <c r="K175" s="30"/>
      <c r="L175" s="31"/>
      <c r="M175" s="53"/>
      <c r="N175" s="54"/>
      <c r="O175" s="53"/>
      <c r="P175" s="53"/>
      <c r="Q175" s="53"/>
      <c r="R175" s="53"/>
      <c r="S175" s="53"/>
      <c r="T175" s="55"/>
      <c r="U175" s="32"/>
      <c r="V175" s="35"/>
      <c r="W175" s="35"/>
      <c r="X175" s="36"/>
      <c r="Y175" s="32"/>
      <c r="Z175" s="32"/>
      <c r="AA175" s="37" t="str">
        <f>+IFERROR(VLOOKUP(AB175,LISTAS!$C$2:$D$13,2,0)," ")</f>
        <v xml:space="preserve"> </v>
      </c>
      <c r="AB175" s="38" t="str">
        <f t="shared" si="27"/>
        <v/>
      </c>
      <c r="AC175" s="58"/>
      <c r="AD175" s="40" t="str">
        <f>+IFERROR(VLOOKUP(AC175,LISTAS!$A$2:$B$207,2,0)," ")</f>
        <v xml:space="preserve"> </v>
      </c>
      <c r="AE175" s="40"/>
      <c r="AF175" s="25"/>
      <c r="AG175" s="90"/>
      <c r="AH175" s="25"/>
      <c r="AI175" s="42"/>
      <c r="AJ175" s="25"/>
      <c r="AK175" s="25"/>
      <c r="AL175" s="25"/>
      <c r="AM175" s="25"/>
      <c r="AN175" s="43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51"/>
      <c r="DH175" s="151">
        <f t="shared" si="28"/>
        <v>0</v>
      </c>
      <c r="DI175" s="43">
        <f t="shared" si="29"/>
        <v>0</v>
      </c>
      <c r="DJ175" s="43">
        <f t="shared" si="30"/>
        <v>0</v>
      </c>
      <c r="DK175" s="145">
        <f t="shared" si="31"/>
        <v>0</v>
      </c>
      <c r="DL175" s="161" t="e">
        <f t="shared" si="32"/>
        <v>#DIV/0!</v>
      </c>
      <c r="DM175" s="147">
        <f t="shared" si="33"/>
        <v>0</v>
      </c>
      <c r="DN175" s="152">
        <f t="shared" si="34"/>
        <v>0</v>
      </c>
      <c r="DO175" s="147">
        <v>0</v>
      </c>
      <c r="DP175" s="43">
        <v>0</v>
      </c>
      <c r="DQ175" s="43">
        <v>0</v>
      </c>
      <c r="DR175" s="43">
        <v>0</v>
      </c>
      <c r="DS175" s="43">
        <v>0</v>
      </c>
      <c r="DT175" s="43">
        <v>0</v>
      </c>
      <c r="DU175" s="43">
        <v>0</v>
      </c>
      <c r="DV175" s="43">
        <v>0</v>
      </c>
      <c r="DW175" s="43">
        <v>0</v>
      </c>
      <c r="DX175" s="43">
        <v>0</v>
      </c>
      <c r="DY175" s="43">
        <v>0</v>
      </c>
      <c r="DZ175" s="43">
        <v>0</v>
      </c>
      <c r="EA175" s="57">
        <f t="shared" si="35"/>
        <v>0</v>
      </c>
      <c r="EB175" s="45" t="str">
        <f t="shared" si="26"/>
        <v>CORRECTO</v>
      </c>
      <c r="EC175" s="45"/>
    </row>
    <row r="176" spans="1:133" ht="19.5" customHeight="1" x14ac:dyDescent="0.25">
      <c r="A176" s="23">
        <v>169</v>
      </c>
      <c r="B176" s="23">
        <v>2026</v>
      </c>
      <c r="C176" s="34" t="s">
        <v>62</v>
      </c>
      <c r="D176" s="25"/>
      <c r="E176" s="25"/>
      <c r="F176" s="25"/>
      <c r="G176" s="28"/>
      <c r="H176" s="49"/>
      <c r="I176" s="28"/>
      <c r="J176" s="29"/>
      <c r="K176" s="30"/>
      <c r="L176" s="31"/>
      <c r="M176" s="53"/>
      <c r="N176" s="54"/>
      <c r="O176" s="53"/>
      <c r="P176" s="53"/>
      <c r="Q176" s="53"/>
      <c r="R176" s="53"/>
      <c r="S176" s="53"/>
      <c r="T176" s="55"/>
      <c r="U176" s="32"/>
      <c r="V176" s="35"/>
      <c r="W176" s="35"/>
      <c r="X176" s="50"/>
      <c r="Y176" s="32"/>
      <c r="Z176" s="32"/>
      <c r="AA176" s="37" t="str">
        <f>+IFERROR(VLOOKUP(AB176,LISTAS!$C$2:$D$13,2,0)," ")</f>
        <v xml:space="preserve"> </v>
      </c>
      <c r="AB176" s="38" t="str">
        <f t="shared" si="27"/>
        <v/>
      </c>
      <c r="AC176" s="58"/>
      <c r="AD176" s="40" t="str">
        <f>+IFERROR(VLOOKUP(AC176,LISTAS!$A$2:$B$207,2,0)," ")</f>
        <v xml:space="preserve"> </v>
      </c>
      <c r="AE176" s="40"/>
      <c r="AF176" s="25"/>
      <c r="AG176" s="90"/>
      <c r="AH176" s="25"/>
      <c r="AI176" s="42"/>
      <c r="AJ176" s="25"/>
      <c r="AK176" s="25"/>
      <c r="AL176" s="40"/>
      <c r="AM176" s="25"/>
      <c r="AN176" s="43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51"/>
      <c r="DH176" s="151">
        <f t="shared" si="28"/>
        <v>0</v>
      </c>
      <c r="DI176" s="43">
        <f t="shared" si="29"/>
        <v>0</v>
      </c>
      <c r="DJ176" s="43">
        <f t="shared" si="30"/>
        <v>0</v>
      </c>
      <c r="DK176" s="145">
        <f t="shared" si="31"/>
        <v>0</v>
      </c>
      <c r="DL176" s="161" t="e">
        <f t="shared" si="32"/>
        <v>#DIV/0!</v>
      </c>
      <c r="DM176" s="147">
        <f t="shared" si="33"/>
        <v>0</v>
      </c>
      <c r="DN176" s="152">
        <f t="shared" si="34"/>
        <v>0</v>
      </c>
      <c r="DO176" s="147">
        <v>0</v>
      </c>
      <c r="DP176" s="43">
        <v>0</v>
      </c>
      <c r="DQ176" s="43">
        <v>0</v>
      </c>
      <c r="DR176" s="43">
        <v>0</v>
      </c>
      <c r="DS176" s="43">
        <v>0</v>
      </c>
      <c r="DT176" s="43">
        <v>0</v>
      </c>
      <c r="DU176" s="43">
        <v>0</v>
      </c>
      <c r="DV176" s="43">
        <v>0</v>
      </c>
      <c r="DW176" s="43">
        <v>0</v>
      </c>
      <c r="DX176" s="43">
        <v>0</v>
      </c>
      <c r="DY176" s="43">
        <v>0</v>
      </c>
      <c r="DZ176" s="43">
        <v>0</v>
      </c>
      <c r="EA176" s="57">
        <f t="shared" si="35"/>
        <v>0</v>
      </c>
      <c r="EB176" s="45" t="str">
        <f t="shared" si="26"/>
        <v>CORRECTO</v>
      </c>
      <c r="EC176" s="45"/>
    </row>
    <row r="177" spans="1:133" ht="19.5" customHeight="1" x14ac:dyDescent="0.25">
      <c r="A177" s="47">
        <v>170</v>
      </c>
      <c r="B177" s="23">
        <v>2026</v>
      </c>
      <c r="C177" s="34" t="s">
        <v>62</v>
      </c>
      <c r="D177" s="25"/>
      <c r="E177" s="25"/>
      <c r="F177" s="25"/>
      <c r="G177" s="28"/>
      <c r="H177" s="49"/>
      <c r="I177" s="28"/>
      <c r="J177" s="29"/>
      <c r="K177" s="30"/>
      <c r="L177" s="31"/>
      <c r="M177" s="53"/>
      <c r="N177" s="54"/>
      <c r="O177" s="53"/>
      <c r="P177" s="53"/>
      <c r="Q177" s="53"/>
      <c r="R177" s="53"/>
      <c r="S177" s="53"/>
      <c r="T177" s="55"/>
      <c r="U177" s="32"/>
      <c r="V177" s="35"/>
      <c r="W177" s="35"/>
      <c r="X177" s="50"/>
      <c r="Y177" s="32"/>
      <c r="Z177" s="32"/>
      <c r="AA177" s="37" t="str">
        <f>+IFERROR(VLOOKUP(AB177,LISTAS!$C$2:$D$13,2,0)," ")</f>
        <v xml:space="preserve"> </v>
      </c>
      <c r="AB177" s="38" t="str">
        <f t="shared" si="27"/>
        <v/>
      </c>
      <c r="AC177" s="58"/>
      <c r="AD177" s="40" t="str">
        <f>+IFERROR(VLOOKUP(AC177,LISTAS!$A$2:$B$207,2,0)," ")</f>
        <v xml:space="preserve"> </v>
      </c>
      <c r="AE177" s="40"/>
      <c r="AF177" s="25"/>
      <c r="AG177" s="90"/>
      <c r="AH177" s="25"/>
      <c r="AI177" s="42"/>
      <c r="AJ177" s="25"/>
      <c r="AK177" s="25"/>
      <c r="AL177" s="40"/>
      <c r="AM177" s="25"/>
      <c r="AN177" s="43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51"/>
      <c r="DH177" s="151">
        <f t="shared" si="28"/>
        <v>0</v>
      </c>
      <c r="DI177" s="43">
        <f t="shared" si="29"/>
        <v>0</v>
      </c>
      <c r="DJ177" s="43">
        <f t="shared" si="30"/>
        <v>0</v>
      </c>
      <c r="DK177" s="145">
        <f t="shared" si="31"/>
        <v>0</v>
      </c>
      <c r="DL177" s="161" t="e">
        <f t="shared" si="32"/>
        <v>#DIV/0!</v>
      </c>
      <c r="DM177" s="147">
        <f t="shared" si="33"/>
        <v>0</v>
      </c>
      <c r="DN177" s="152">
        <f t="shared" si="34"/>
        <v>0</v>
      </c>
      <c r="DO177" s="147">
        <v>0</v>
      </c>
      <c r="DP177" s="43">
        <v>0</v>
      </c>
      <c r="DQ177" s="43">
        <v>0</v>
      </c>
      <c r="DR177" s="43">
        <v>0</v>
      </c>
      <c r="DS177" s="43">
        <v>0</v>
      </c>
      <c r="DT177" s="43">
        <v>0</v>
      </c>
      <c r="DU177" s="43">
        <v>0</v>
      </c>
      <c r="DV177" s="43">
        <v>0</v>
      </c>
      <c r="DW177" s="43">
        <v>0</v>
      </c>
      <c r="DX177" s="43">
        <v>0</v>
      </c>
      <c r="DY177" s="43">
        <v>0</v>
      </c>
      <c r="DZ177" s="43">
        <v>0</v>
      </c>
      <c r="EA177" s="57">
        <f t="shared" si="35"/>
        <v>0</v>
      </c>
      <c r="EB177" s="45" t="str">
        <f t="shared" si="26"/>
        <v>CORRECTO</v>
      </c>
      <c r="EC177" s="45"/>
    </row>
    <row r="178" spans="1:133" ht="19.5" customHeight="1" x14ac:dyDescent="0.25">
      <c r="A178" s="47">
        <v>171</v>
      </c>
      <c r="B178" s="23">
        <v>2026</v>
      </c>
      <c r="C178" s="34" t="s">
        <v>62</v>
      </c>
      <c r="D178" s="26"/>
      <c r="E178" s="26"/>
      <c r="F178" s="26"/>
      <c r="G178" s="28"/>
      <c r="H178" s="49"/>
      <c r="I178" s="28"/>
      <c r="J178" s="29"/>
      <c r="K178" s="30"/>
      <c r="L178" s="31"/>
      <c r="M178" s="53"/>
      <c r="N178" s="54"/>
      <c r="O178" s="53"/>
      <c r="P178" s="53"/>
      <c r="Q178" s="53"/>
      <c r="R178" s="53"/>
      <c r="S178" s="53"/>
      <c r="T178" s="55"/>
      <c r="U178" s="32"/>
      <c r="V178" s="35"/>
      <c r="W178" s="35"/>
      <c r="X178" s="50"/>
      <c r="Y178" s="32"/>
      <c r="Z178" s="32"/>
      <c r="AA178" s="37" t="str">
        <f>+IFERROR(VLOOKUP(AB178,LISTAS!$C$2:$D$13,2,0)," ")</f>
        <v xml:space="preserve"> </v>
      </c>
      <c r="AB178" s="38" t="str">
        <f t="shared" si="27"/>
        <v/>
      </c>
      <c r="AC178" s="47"/>
      <c r="AD178" s="40" t="str">
        <f>+IFERROR(VLOOKUP(AC178,LISTAS!$A$2:$B$207,2,0)," ")</f>
        <v xml:space="preserve"> </v>
      </c>
      <c r="AE178" s="40"/>
      <c r="AF178" s="40"/>
      <c r="AG178" s="88"/>
      <c r="AH178" s="40"/>
      <c r="AI178" s="87"/>
      <c r="AJ178" s="40"/>
      <c r="AK178" s="40"/>
      <c r="AL178" s="40"/>
      <c r="AM178" s="25"/>
      <c r="AN178" s="43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51"/>
      <c r="DH178" s="151">
        <f t="shared" si="28"/>
        <v>0</v>
      </c>
      <c r="DI178" s="43">
        <f t="shared" si="29"/>
        <v>0</v>
      </c>
      <c r="DJ178" s="43">
        <f t="shared" si="30"/>
        <v>0</v>
      </c>
      <c r="DK178" s="145">
        <f t="shared" si="31"/>
        <v>0</v>
      </c>
      <c r="DL178" s="161" t="e">
        <f t="shared" si="32"/>
        <v>#DIV/0!</v>
      </c>
      <c r="DM178" s="147">
        <f t="shared" si="33"/>
        <v>0</v>
      </c>
      <c r="DN178" s="152">
        <f t="shared" si="34"/>
        <v>0</v>
      </c>
      <c r="DO178" s="147">
        <v>0</v>
      </c>
      <c r="DP178" s="43">
        <v>0</v>
      </c>
      <c r="DQ178" s="43">
        <v>0</v>
      </c>
      <c r="DR178" s="43">
        <v>0</v>
      </c>
      <c r="DS178" s="43">
        <v>0</v>
      </c>
      <c r="DT178" s="43">
        <v>0</v>
      </c>
      <c r="DU178" s="43">
        <v>0</v>
      </c>
      <c r="DV178" s="43">
        <v>0</v>
      </c>
      <c r="DW178" s="43">
        <v>0</v>
      </c>
      <c r="DX178" s="43">
        <v>0</v>
      </c>
      <c r="DY178" s="43">
        <v>0</v>
      </c>
      <c r="DZ178" s="43">
        <v>0</v>
      </c>
      <c r="EA178" s="57">
        <f t="shared" si="35"/>
        <v>0</v>
      </c>
      <c r="EB178" s="45" t="str">
        <f t="shared" si="26"/>
        <v>CORRECTO</v>
      </c>
      <c r="EC178" s="45"/>
    </row>
    <row r="179" spans="1:133" ht="19.5" customHeight="1" x14ac:dyDescent="0.25">
      <c r="A179" s="23">
        <v>172</v>
      </c>
      <c r="B179" s="23">
        <v>2026</v>
      </c>
      <c r="C179" s="34" t="s">
        <v>62</v>
      </c>
      <c r="D179" s="26"/>
      <c r="E179" s="26"/>
      <c r="F179" s="26"/>
      <c r="G179" s="28"/>
      <c r="H179" s="28"/>
      <c r="I179" s="28"/>
      <c r="J179" s="28"/>
      <c r="K179" s="30"/>
      <c r="L179" s="31"/>
      <c r="M179" s="53"/>
      <c r="N179" s="54"/>
      <c r="O179" s="53"/>
      <c r="P179" s="53"/>
      <c r="Q179" s="53"/>
      <c r="R179" s="53"/>
      <c r="S179" s="53"/>
      <c r="T179" s="55"/>
      <c r="U179" s="32"/>
      <c r="V179" s="35"/>
      <c r="W179" s="35"/>
      <c r="X179" s="50"/>
      <c r="Y179" s="32"/>
      <c r="Z179" s="32"/>
      <c r="AA179" s="37" t="str">
        <f>+IFERROR(VLOOKUP(AB179,LISTAS!$C$2:$D$13,2,0)," ")</f>
        <v xml:space="preserve"> </v>
      </c>
      <c r="AB179" s="38" t="str">
        <f t="shared" si="27"/>
        <v/>
      </c>
      <c r="AC179" s="47"/>
      <c r="AD179" s="40" t="str">
        <f>+IFERROR(VLOOKUP(AC179,LISTAS!$A$2:$B$207,2,0)," ")</f>
        <v xml:space="preserve"> </v>
      </c>
      <c r="AE179" s="40"/>
      <c r="AF179" s="40"/>
      <c r="AG179" s="88"/>
      <c r="AH179" s="40"/>
      <c r="AI179" s="87"/>
      <c r="AJ179" s="40"/>
      <c r="AK179" s="40"/>
      <c r="AL179" s="40"/>
      <c r="AM179" s="25"/>
      <c r="AN179" s="43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51"/>
      <c r="DH179" s="151">
        <f t="shared" si="28"/>
        <v>0</v>
      </c>
      <c r="DI179" s="43">
        <f t="shared" si="29"/>
        <v>0</v>
      </c>
      <c r="DJ179" s="43">
        <f t="shared" si="30"/>
        <v>0</v>
      </c>
      <c r="DK179" s="145">
        <f t="shared" si="31"/>
        <v>0</v>
      </c>
      <c r="DL179" s="161" t="e">
        <f t="shared" si="32"/>
        <v>#DIV/0!</v>
      </c>
      <c r="DM179" s="147">
        <f t="shared" si="33"/>
        <v>0</v>
      </c>
      <c r="DN179" s="152">
        <f t="shared" si="34"/>
        <v>0</v>
      </c>
      <c r="DO179" s="147">
        <v>0</v>
      </c>
      <c r="DP179" s="43">
        <v>0</v>
      </c>
      <c r="DQ179" s="43">
        <v>0</v>
      </c>
      <c r="DR179" s="43">
        <v>0</v>
      </c>
      <c r="DS179" s="43">
        <v>0</v>
      </c>
      <c r="DT179" s="43">
        <v>0</v>
      </c>
      <c r="DU179" s="43">
        <v>0</v>
      </c>
      <c r="DV179" s="43">
        <v>0</v>
      </c>
      <c r="DW179" s="43">
        <v>0</v>
      </c>
      <c r="DX179" s="43">
        <v>0</v>
      </c>
      <c r="DY179" s="43">
        <v>0</v>
      </c>
      <c r="DZ179" s="43">
        <v>0</v>
      </c>
      <c r="EA179" s="57">
        <f t="shared" si="35"/>
        <v>0</v>
      </c>
      <c r="EB179" s="45" t="str">
        <f t="shared" si="26"/>
        <v>CORRECTO</v>
      </c>
      <c r="EC179" s="45"/>
    </row>
    <row r="180" spans="1:133" ht="19.5" customHeight="1" x14ac:dyDescent="0.25">
      <c r="A180" s="47">
        <v>173</v>
      </c>
      <c r="B180" s="23">
        <v>2026</v>
      </c>
      <c r="C180" s="34" t="s">
        <v>62</v>
      </c>
      <c r="D180" s="26"/>
      <c r="E180" s="26"/>
      <c r="F180" s="26"/>
      <c r="G180" s="28"/>
      <c r="H180" s="28"/>
      <c r="I180" s="29"/>
      <c r="J180" s="29"/>
      <c r="K180" s="30"/>
      <c r="L180" s="31"/>
      <c r="M180" s="53"/>
      <c r="N180" s="54"/>
      <c r="O180" s="53"/>
      <c r="P180" s="53"/>
      <c r="Q180" s="53"/>
      <c r="R180" s="53"/>
      <c r="S180" s="53"/>
      <c r="T180" s="55"/>
      <c r="U180" s="32"/>
      <c r="V180" s="35"/>
      <c r="W180" s="35"/>
      <c r="X180" s="50"/>
      <c r="Y180" s="32"/>
      <c r="Z180" s="32"/>
      <c r="AA180" s="37" t="str">
        <f>+IFERROR(VLOOKUP(AB180,LISTAS!$C$2:$D$13,2,0)," ")</f>
        <v xml:space="preserve"> </v>
      </c>
      <c r="AB180" s="38" t="str">
        <f t="shared" si="27"/>
        <v/>
      </c>
      <c r="AC180" s="47"/>
      <c r="AD180" s="40" t="str">
        <f>+IFERROR(VLOOKUP(AC180,LISTAS!$A$2:$B$207,2,0)," ")</f>
        <v xml:space="preserve"> </v>
      </c>
      <c r="AE180" s="40"/>
      <c r="AF180" s="25"/>
      <c r="AG180" s="90"/>
      <c r="AH180" s="25"/>
      <c r="AI180" s="42"/>
      <c r="AJ180" s="25"/>
      <c r="AK180" s="25"/>
      <c r="AL180" s="25"/>
      <c r="AM180" s="25"/>
      <c r="AN180" s="43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51"/>
      <c r="DH180" s="151">
        <f t="shared" si="28"/>
        <v>0</v>
      </c>
      <c r="DI180" s="43">
        <f t="shared" si="29"/>
        <v>0</v>
      </c>
      <c r="DJ180" s="43">
        <f t="shared" si="30"/>
        <v>0</v>
      </c>
      <c r="DK180" s="145">
        <f t="shared" si="31"/>
        <v>0</v>
      </c>
      <c r="DL180" s="161" t="e">
        <f t="shared" si="32"/>
        <v>#DIV/0!</v>
      </c>
      <c r="DM180" s="147">
        <f t="shared" si="33"/>
        <v>0</v>
      </c>
      <c r="DN180" s="152">
        <f t="shared" si="34"/>
        <v>0</v>
      </c>
      <c r="DO180" s="147">
        <v>0</v>
      </c>
      <c r="DP180" s="43">
        <v>0</v>
      </c>
      <c r="DQ180" s="43">
        <v>0</v>
      </c>
      <c r="DR180" s="43">
        <v>0</v>
      </c>
      <c r="DS180" s="43">
        <v>0</v>
      </c>
      <c r="DT180" s="43">
        <v>0</v>
      </c>
      <c r="DU180" s="43">
        <v>0</v>
      </c>
      <c r="DV180" s="43">
        <v>0</v>
      </c>
      <c r="DW180" s="43">
        <v>0</v>
      </c>
      <c r="DX180" s="43">
        <v>0</v>
      </c>
      <c r="DY180" s="43">
        <v>0</v>
      </c>
      <c r="DZ180" s="43">
        <v>0</v>
      </c>
      <c r="EA180" s="57">
        <f t="shared" si="35"/>
        <v>0</v>
      </c>
      <c r="EB180" s="45" t="str">
        <f t="shared" si="26"/>
        <v>CORRECTO</v>
      </c>
      <c r="EC180" s="45"/>
    </row>
    <row r="181" spans="1:133" ht="19.5" customHeight="1" x14ac:dyDescent="0.25">
      <c r="A181" s="47">
        <v>174</v>
      </c>
      <c r="B181" s="23">
        <v>2026</v>
      </c>
      <c r="C181" s="34" t="s">
        <v>62</v>
      </c>
      <c r="D181" s="26"/>
      <c r="E181" s="26"/>
      <c r="F181" s="26"/>
      <c r="G181" s="28"/>
      <c r="H181" s="28"/>
      <c r="I181" s="29"/>
      <c r="J181" s="29"/>
      <c r="K181" s="30"/>
      <c r="L181" s="31"/>
      <c r="M181" s="53"/>
      <c r="N181" s="54"/>
      <c r="O181" s="53"/>
      <c r="P181" s="53"/>
      <c r="Q181" s="53"/>
      <c r="R181" s="53"/>
      <c r="S181" s="53"/>
      <c r="T181" s="55"/>
      <c r="U181" s="32"/>
      <c r="V181" s="35"/>
      <c r="W181" s="35"/>
      <c r="X181" s="50"/>
      <c r="Y181" s="32"/>
      <c r="Z181" s="32"/>
      <c r="AA181" s="37" t="str">
        <f>+IFERROR(VLOOKUP(AB181,LISTAS!$C$2:$D$13,2,0)," ")</f>
        <v xml:space="preserve"> </v>
      </c>
      <c r="AB181" s="38" t="str">
        <f t="shared" si="27"/>
        <v/>
      </c>
      <c r="AC181" s="47"/>
      <c r="AD181" s="40" t="str">
        <f>+IFERROR(VLOOKUP(AC181,LISTAS!$A$2:$B$207,2,0)," ")</f>
        <v xml:space="preserve"> </v>
      </c>
      <c r="AE181" s="40"/>
      <c r="AF181" s="25"/>
      <c r="AG181" s="90"/>
      <c r="AH181" s="25"/>
      <c r="AI181" s="42"/>
      <c r="AJ181" s="25"/>
      <c r="AK181" s="25"/>
      <c r="AL181" s="25"/>
      <c r="AM181" s="25"/>
      <c r="AN181" s="43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51"/>
      <c r="DH181" s="151">
        <f t="shared" si="28"/>
        <v>0</v>
      </c>
      <c r="DI181" s="43">
        <f t="shared" si="29"/>
        <v>0</v>
      </c>
      <c r="DJ181" s="43">
        <f t="shared" si="30"/>
        <v>0</v>
      </c>
      <c r="DK181" s="145">
        <f t="shared" si="31"/>
        <v>0</v>
      </c>
      <c r="DL181" s="161" t="e">
        <f t="shared" si="32"/>
        <v>#DIV/0!</v>
      </c>
      <c r="DM181" s="147">
        <f t="shared" si="33"/>
        <v>0</v>
      </c>
      <c r="DN181" s="152">
        <f t="shared" si="34"/>
        <v>0</v>
      </c>
      <c r="DO181" s="147">
        <v>0</v>
      </c>
      <c r="DP181" s="43">
        <v>0</v>
      </c>
      <c r="DQ181" s="43">
        <v>0</v>
      </c>
      <c r="DR181" s="43">
        <v>0</v>
      </c>
      <c r="DS181" s="43">
        <v>0</v>
      </c>
      <c r="DT181" s="43">
        <v>0</v>
      </c>
      <c r="DU181" s="43">
        <v>0</v>
      </c>
      <c r="DV181" s="43">
        <v>0</v>
      </c>
      <c r="DW181" s="43">
        <v>0</v>
      </c>
      <c r="DX181" s="43">
        <v>0</v>
      </c>
      <c r="DY181" s="43">
        <v>0</v>
      </c>
      <c r="DZ181" s="43">
        <v>0</v>
      </c>
      <c r="EA181" s="57">
        <f t="shared" si="35"/>
        <v>0</v>
      </c>
      <c r="EB181" s="45" t="str">
        <f t="shared" si="26"/>
        <v>CORRECTO</v>
      </c>
      <c r="EC181" s="45"/>
    </row>
    <row r="182" spans="1:133" ht="19.5" customHeight="1" x14ac:dyDescent="0.25">
      <c r="A182" s="47">
        <v>175</v>
      </c>
      <c r="B182" s="23">
        <v>2026</v>
      </c>
      <c r="C182" s="34" t="s">
        <v>62</v>
      </c>
      <c r="D182" s="26"/>
      <c r="E182" s="26"/>
      <c r="F182" s="26"/>
      <c r="G182" s="28"/>
      <c r="H182" s="28"/>
      <c r="I182" s="28"/>
      <c r="J182" s="29"/>
      <c r="K182" s="30"/>
      <c r="L182" s="31"/>
      <c r="M182" s="53"/>
      <c r="N182" s="54"/>
      <c r="O182" s="53"/>
      <c r="P182" s="53"/>
      <c r="Q182" s="53"/>
      <c r="R182" s="53"/>
      <c r="S182" s="53"/>
      <c r="T182" s="55"/>
      <c r="U182" s="32"/>
      <c r="V182" s="35"/>
      <c r="W182" s="30"/>
      <c r="X182" s="56"/>
      <c r="Y182" s="32"/>
      <c r="Z182" s="32"/>
      <c r="AA182" s="37" t="str">
        <f>+IFERROR(VLOOKUP(AB182,LISTAS!$C$2:$D$13,2,0)," ")</f>
        <v xml:space="preserve"> </v>
      </c>
      <c r="AB182" s="38" t="str">
        <f t="shared" si="27"/>
        <v/>
      </c>
      <c r="AC182" s="47"/>
      <c r="AD182" s="40" t="str">
        <f>+IFERROR(VLOOKUP(AC182,LISTAS!$A$2:$B$207,2,0)," ")</f>
        <v xml:space="preserve"> </v>
      </c>
      <c r="AE182" s="40"/>
      <c r="AF182" s="25"/>
      <c r="AG182" s="90"/>
      <c r="AH182" s="25"/>
      <c r="AI182" s="42"/>
      <c r="AJ182" s="25"/>
      <c r="AK182" s="25"/>
      <c r="AL182" s="25"/>
      <c r="AM182" s="25"/>
      <c r="AN182" s="43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51"/>
      <c r="DH182" s="151">
        <f t="shared" si="28"/>
        <v>0</v>
      </c>
      <c r="DI182" s="43">
        <f t="shared" si="29"/>
        <v>0</v>
      </c>
      <c r="DJ182" s="43">
        <f t="shared" si="30"/>
        <v>0</v>
      </c>
      <c r="DK182" s="145">
        <f t="shared" si="31"/>
        <v>0</v>
      </c>
      <c r="DL182" s="161" t="e">
        <f t="shared" si="32"/>
        <v>#DIV/0!</v>
      </c>
      <c r="DM182" s="147">
        <f t="shared" si="33"/>
        <v>0</v>
      </c>
      <c r="DN182" s="152">
        <f t="shared" si="34"/>
        <v>0</v>
      </c>
      <c r="DO182" s="147">
        <v>0</v>
      </c>
      <c r="DP182" s="43">
        <v>0</v>
      </c>
      <c r="DQ182" s="43">
        <v>0</v>
      </c>
      <c r="DR182" s="43">
        <v>0</v>
      </c>
      <c r="DS182" s="43">
        <v>0</v>
      </c>
      <c r="DT182" s="43">
        <v>0</v>
      </c>
      <c r="DU182" s="43">
        <v>0</v>
      </c>
      <c r="DV182" s="43">
        <v>0</v>
      </c>
      <c r="DW182" s="43">
        <v>0</v>
      </c>
      <c r="DX182" s="43">
        <v>0</v>
      </c>
      <c r="DY182" s="43">
        <v>0</v>
      </c>
      <c r="DZ182" s="43">
        <v>0</v>
      </c>
      <c r="EA182" s="57">
        <f t="shared" si="35"/>
        <v>0</v>
      </c>
      <c r="EB182" s="45" t="str">
        <f t="shared" si="26"/>
        <v>CORRECTO</v>
      </c>
      <c r="EC182" s="45"/>
    </row>
    <row r="183" spans="1:133" ht="19.5" customHeight="1" x14ac:dyDescent="0.25">
      <c r="A183" s="23">
        <v>176</v>
      </c>
      <c r="B183" s="23">
        <v>2026</v>
      </c>
      <c r="C183" s="34" t="s">
        <v>62</v>
      </c>
      <c r="D183" s="26"/>
      <c r="E183" s="26"/>
      <c r="F183" s="26"/>
      <c r="G183" s="28"/>
      <c r="H183" s="28"/>
      <c r="I183" s="28"/>
      <c r="J183" s="29"/>
      <c r="K183" s="30"/>
      <c r="L183" s="31"/>
      <c r="M183" s="53"/>
      <c r="N183" s="54"/>
      <c r="O183" s="53"/>
      <c r="P183" s="53"/>
      <c r="Q183" s="53"/>
      <c r="R183" s="53"/>
      <c r="S183" s="53"/>
      <c r="T183" s="55"/>
      <c r="U183" s="32"/>
      <c r="V183" s="35"/>
      <c r="W183" s="30"/>
      <c r="X183" s="56"/>
      <c r="Y183" s="32"/>
      <c r="Z183" s="32"/>
      <c r="AA183" s="37" t="str">
        <f>+IFERROR(VLOOKUP(AB183,LISTAS!$C$2:$D$13,2,0)," ")</f>
        <v xml:space="preserve"> </v>
      </c>
      <c r="AB183" s="38" t="str">
        <f t="shared" si="27"/>
        <v/>
      </c>
      <c r="AC183" s="47"/>
      <c r="AD183" s="40" t="str">
        <f>+IFERROR(VLOOKUP(AC183,LISTAS!$A$2:$B$207,2,0)," ")</f>
        <v xml:space="preserve"> </v>
      </c>
      <c r="AE183" s="40"/>
      <c r="AF183" s="25"/>
      <c r="AG183" s="90"/>
      <c r="AH183" s="25"/>
      <c r="AI183" s="42"/>
      <c r="AJ183" s="25"/>
      <c r="AK183" s="25"/>
      <c r="AL183" s="25"/>
      <c r="AM183" s="25"/>
      <c r="AN183" s="43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51"/>
      <c r="DH183" s="151">
        <f t="shared" si="28"/>
        <v>0</v>
      </c>
      <c r="DI183" s="43">
        <f t="shared" si="29"/>
        <v>0</v>
      </c>
      <c r="DJ183" s="43">
        <f t="shared" si="30"/>
        <v>0</v>
      </c>
      <c r="DK183" s="145">
        <f t="shared" si="31"/>
        <v>0</v>
      </c>
      <c r="DL183" s="161" t="e">
        <f t="shared" si="32"/>
        <v>#DIV/0!</v>
      </c>
      <c r="DM183" s="147">
        <f t="shared" si="33"/>
        <v>0</v>
      </c>
      <c r="DN183" s="152">
        <f t="shared" si="34"/>
        <v>0</v>
      </c>
      <c r="DO183" s="147">
        <v>0</v>
      </c>
      <c r="DP183" s="43">
        <v>0</v>
      </c>
      <c r="DQ183" s="43">
        <v>0</v>
      </c>
      <c r="DR183" s="43">
        <v>0</v>
      </c>
      <c r="DS183" s="43">
        <v>0</v>
      </c>
      <c r="DT183" s="43">
        <v>0</v>
      </c>
      <c r="DU183" s="43">
        <v>0</v>
      </c>
      <c r="DV183" s="43">
        <v>0</v>
      </c>
      <c r="DW183" s="43">
        <v>0</v>
      </c>
      <c r="DX183" s="43">
        <v>0</v>
      </c>
      <c r="DY183" s="43">
        <v>0</v>
      </c>
      <c r="DZ183" s="43">
        <v>0</v>
      </c>
      <c r="EA183" s="57">
        <f t="shared" si="35"/>
        <v>0</v>
      </c>
      <c r="EB183" s="45" t="str">
        <f t="shared" si="26"/>
        <v>CORRECTO</v>
      </c>
      <c r="EC183" s="45"/>
    </row>
    <row r="184" spans="1:133" ht="19.5" customHeight="1" x14ac:dyDescent="0.25">
      <c r="A184" s="47">
        <v>177</v>
      </c>
      <c r="B184" s="23">
        <v>2026</v>
      </c>
      <c r="C184" s="34" t="s">
        <v>62</v>
      </c>
      <c r="D184" s="26"/>
      <c r="E184" s="26"/>
      <c r="F184" s="26"/>
      <c r="G184" s="28"/>
      <c r="H184" s="28"/>
      <c r="I184" s="29"/>
      <c r="J184" s="29"/>
      <c r="K184" s="30"/>
      <c r="L184" s="31"/>
      <c r="M184" s="53"/>
      <c r="N184" s="54"/>
      <c r="O184" s="53"/>
      <c r="P184" s="53"/>
      <c r="Q184" s="53"/>
      <c r="R184" s="53"/>
      <c r="S184" s="53"/>
      <c r="T184" s="55"/>
      <c r="U184" s="32"/>
      <c r="V184" s="35"/>
      <c r="W184" s="35"/>
      <c r="X184" s="50"/>
      <c r="Y184" s="32"/>
      <c r="Z184" s="32"/>
      <c r="AA184" s="37" t="str">
        <f>+IFERROR(VLOOKUP(AB184,LISTAS!$C$2:$D$13,2,0)," ")</f>
        <v xml:space="preserve"> </v>
      </c>
      <c r="AB184" s="38" t="str">
        <f t="shared" si="27"/>
        <v/>
      </c>
      <c r="AC184" s="47"/>
      <c r="AD184" s="40" t="str">
        <f>+IFERROR(VLOOKUP(AC184,LISTAS!$A$2:$B$207,2,0)," ")</f>
        <v xml:space="preserve"> </v>
      </c>
      <c r="AE184" s="40"/>
      <c r="AF184" s="25"/>
      <c r="AG184" s="90"/>
      <c r="AH184" s="25"/>
      <c r="AI184" s="42"/>
      <c r="AJ184" s="25"/>
      <c r="AK184" s="25"/>
      <c r="AL184" s="25"/>
      <c r="AM184" s="25"/>
      <c r="AN184" s="43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51"/>
      <c r="DH184" s="151">
        <f t="shared" si="28"/>
        <v>0</v>
      </c>
      <c r="DI184" s="43">
        <f t="shared" si="29"/>
        <v>0</v>
      </c>
      <c r="DJ184" s="43">
        <f t="shared" si="30"/>
        <v>0</v>
      </c>
      <c r="DK184" s="145">
        <f t="shared" si="31"/>
        <v>0</v>
      </c>
      <c r="DL184" s="161" t="e">
        <f t="shared" si="32"/>
        <v>#DIV/0!</v>
      </c>
      <c r="DM184" s="147">
        <f t="shared" si="33"/>
        <v>0</v>
      </c>
      <c r="DN184" s="152">
        <f t="shared" si="34"/>
        <v>0</v>
      </c>
      <c r="DO184" s="147">
        <v>0</v>
      </c>
      <c r="DP184" s="43">
        <v>0</v>
      </c>
      <c r="DQ184" s="43">
        <v>0</v>
      </c>
      <c r="DR184" s="43">
        <v>0</v>
      </c>
      <c r="DS184" s="43">
        <v>0</v>
      </c>
      <c r="DT184" s="43">
        <v>0</v>
      </c>
      <c r="DU184" s="43">
        <v>0</v>
      </c>
      <c r="DV184" s="43">
        <v>0</v>
      </c>
      <c r="DW184" s="43">
        <v>0</v>
      </c>
      <c r="DX184" s="43">
        <v>0</v>
      </c>
      <c r="DY184" s="43">
        <v>0</v>
      </c>
      <c r="DZ184" s="43">
        <v>0</v>
      </c>
      <c r="EA184" s="57">
        <f t="shared" si="35"/>
        <v>0</v>
      </c>
      <c r="EB184" s="45" t="str">
        <f t="shared" si="26"/>
        <v>CORRECTO</v>
      </c>
      <c r="EC184" s="45"/>
    </row>
    <row r="185" spans="1:133" ht="19.5" customHeight="1" x14ac:dyDescent="0.25">
      <c r="A185" s="47">
        <v>178</v>
      </c>
      <c r="B185" s="23">
        <v>2026</v>
      </c>
      <c r="C185" s="34" t="s">
        <v>62</v>
      </c>
      <c r="D185" s="26"/>
      <c r="E185" s="26"/>
      <c r="F185" s="26"/>
      <c r="G185" s="28"/>
      <c r="H185" s="28"/>
      <c r="I185" s="28"/>
      <c r="J185" s="29"/>
      <c r="K185" s="30"/>
      <c r="L185" s="31"/>
      <c r="M185" s="53"/>
      <c r="N185" s="54"/>
      <c r="O185" s="53"/>
      <c r="P185" s="53"/>
      <c r="Q185" s="53"/>
      <c r="R185" s="53"/>
      <c r="S185" s="53"/>
      <c r="T185" s="55"/>
      <c r="U185" s="32"/>
      <c r="V185" s="35"/>
      <c r="W185" s="30"/>
      <c r="X185" s="56"/>
      <c r="Y185" s="32"/>
      <c r="Z185" s="32"/>
      <c r="AA185" s="37" t="str">
        <f>+IFERROR(VLOOKUP(AB185,LISTAS!$C$2:$D$13,2,0)," ")</f>
        <v xml:space="preserve"> </v>
      </c>
      <c r="AB185" s="38" t="str">
        <f t="shared" si="27"/>
        <v/>
      </c>
      <c r="AC185" s="47"/>
      <c r="AD185" s="40" t="str">
        <f>+IFERROR(VLOOKUP(AC185,LISTAS!$A$2:$B$207,2,0)," ")</f>
        <v xml:space="preserve"> </v>
      </c>
      <c r="AE185" s="40"/>
      <c r="AF185" s="25"/>
      <c r="AG185" s="90"/>
      <c r="AH185" s="25"/>
      <c r="AI185" s="42"/>
      <c r="AJ185" s="25"/>
      <c r="AK185" s="25"/>
      <c r="AL185" s="25"/>
      <c r="AM185" s="25"/>
      <c r="AN185" s="43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51"/>
      <c r="DH185" s="151">
        <f t="shared" si="28"/>
        <v>0</v>
      </c>
      <c r="DI185" s="43">
        <f t="shared" si="29"/>
        <v>0</v>
      </c>
      <c r="DJ185" s="43">
        <f t="shared" si="30"/>
        <v>0</v>
      </c>
      <c r="DK185" s="145">
        <f t="shared" si="31"/>
        <v>0</v>
      </c>
      <c r="DL185" s="161" t="e">
        <f t="shared" si="32"/>
        <v>#DIV/0!</v>
      </c>
      <c r="DM185" s="147">
        <f t="shared" si="33"/>
        <v>0</v>
      </c>
      <c r="DN185" s="152">
        <f t="shared" si="34"/>
        <v>0</v>
      </c>
      <c r="DO185" s="147">
        <v>0</v>
      </c>
      <c r="DP185" s="43">
        <v>0</v>
      </c>
      <c r="DQ185" s="43">
        <v>0</v>
      </c>
      <c r="DR185" s="43">
        <v>0</v>
      </c>
      <c r="DS185" s="43">
        <v>0</v>
      </c>
      <c r="DT185" s="43">
        <v>0</v>
      </c>
      <c r="DU185" s="43">
        <v>0</v>
      </c>
      <c r="DV185" s="43">
        <v>0</v>
      </c>
      <c r="DW185" s="43">
        <v>0</v>
      </c>
      <c r="DX185" s="43">
        <v>0</v>
      </c>
      <c r="DY185" s="43">
        <v>0</v>
      </c>
      <c r="DZ185" s="43">
        <v>0</v>
      </c>
      <c r="EA185" s="57">
        <f t="shared" si="35"/>
        <v>0</v>
      </c>
      <c r="EB185" s="45" t="str">
        <f t="shared" si="26"/>
        <v>CORRECTO</v>
      </c>
      <c r="EC185" s="45"/>
    </row>
    <row r="186" spans="1:133" ht="19.5" customHeight="1" x14ac:dyDescent="0.25">
      <c r="A186" s="23">
        <v>179</v>
      </c>
      <c r="B186" s="23">
        <v>2026</v>
      </c>
      <c r="C186" s="34" t="s">
        <v>62</v>
      </c>
      <c r="D186" s="26"/>
      <c r="E186" s="26"/>
      <c r="F186" s="26"/>
      <c r="G186" s="28"/>
      <c r="H186" s="28"/>
      <c r="I186" s="29"/>
      <c r="J186" s="29"/>
      <c r="K186" s="30"/>
      <c r="L186" s="31"/>
      <c r="M186" s="53"/>
      <c r="N186" s="54"/>
      <c r="O186" s="53"/>
      <c r="P186" s="53"/>
      <c r="Q186" s="53"/>
      <c r="R186" s="53"/>
      <c r="S186" s="53"/>
      <c r="T186" s="55"/>
      <c r="U186" s="32"/>
      <c r="V186" s="35"/>
      <c r="W186" s="35"/>
      <c r="X186" s="50"/>
      <c r="Y186" s="32"/>
      <c r="Z186" s="32"/>
      <c r="AA186" s="37" t="str">
        <f>+IFERROR(VLOOKUP(AB186,LISTAS!$C$2:$D$13,2,0)," ")</f>
        <v xml:space="preserve"> </v>
      </c>
      <c r="AB186" s="38" t="str">
        <f t="shared" si="27"/>
        <v/>
      </c>
      <c r="AC186" s="47"/>
      <c r="AD186" s="40" t="str">
        <f>+IFERROR(VLOOKUP(AC186,LISTAS!$A$2:$B$207,2,0)," ")</f>
        <v xml:space="preserve"> </v>
      </c>
      <c r="AE186" s="40"/>
      <c r="AF186" s="25"/>
      <c r="AG186" s="90"/>
      <c r="AH186" s="25"/>
      <c r="AI186" s="42"/>
      <c r="AJ186" s="25"/>
      <c r="AK186" s="25"/>
      <c r="AL186" s="25"/>
      <c r="AM186" s="25"/>
      <c r="AN186" s="43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51"/>
      <c r="DH186" s="151">
        <f t="shared" si="28"/>
        <v>0</v>
      </c>
      <c r="DI186" s="43">
        <f t="shared" si="29"/>
        <v>0</v>
      </c>
      <c r="DJ186" s="43">
        <f t="shared" si="30"/>
        <v>0</v>
      </c>
      <c r="DK186" s="145">
        <f t="shared" si="31"/>
        <v>0</v>
      </c>
      <c r="DL186" s="161" t="e">
        <f t="shared" si="32"/>
        <v>#DIV/0!</v>
      </c>
      <c r="DM186" s="147">
        <f t="shared" si="33"/>
        <v>0</v>
      </c>
      <c r="DN186" s="152">
        <f t="shared" si="34"/>
        <v>0</v>
      </c>
      <c r="DO186" s="147">
        <v>0</v>
      </c>
      <c r="DP186" s="43">
        <v>0</v>
      </c>
      <c r="DQ186" s="43">
        <v>0</v>
      </c>
      <c r="DR186" s="43">
        <v>0</v>
      </c>
      <c r="DS186" s="43">
        <v>0</v>
      </c>
      <c r="DT186" s="43">
        <v>0</v>
      </c>
      <c r="DU186" s="43">
        <v>0</v>
      </c>
      <c r="DV186" s="43">
        <v>0</v>
      </c>
      <c r="DW186" s="43">
        <v>0</v>
      </c>
      <c r="DX186" s="43">
        <v>0</v>
      </c>
      <c r="DY186" s="43">
        <v>0</v>
      </c>
      <c r="DZ186" s="43">
        <v>0</v>
      </c>
      <c r="EA186" s="57">
        <f t="shared" si="35"/>
        <v>0</v>
      </c>
      <c r="EB186" s="45" t="str">
        <f t="shared" si="26"/>
        <v>CORRECTO</v>
      </c>
      <c r="EC186" s="45"/>
    </row>
    <row r="187" spans="1:133" ht="19.5" customHeight="1" x14ac:dyDescent="0.25">
      <c r="A187" s="47">
        <v>180</v>
      </c>
      <c r="B187" s="23">
        <v>2026</v>
      </c>
      <c r="C187" s="34" t="s">
        <v>62</v>
      </c>
      <c r="D187" s="26"/>
      <c r="E187" s="26"/>
      <c r="F187" s="26"/>
      <c r="G187" s="28"/>
      <c r="H187" s="28"/>
      <c r="I187" s="28"/>
      <c r="J187" s="29"/>
      <c r="K187" s="30"/>
      <c r="L187" s="31"/>
      <c r="M187" s="53"/>
      <c r="N187" s="54"/>
      <c r="O187" s="53"/>
      <c r="P187" s="53"/>
      <c r="Q187" s="53"/>
      <c r="R187" s="53"/>
      <c r="S187" s="53"/>
      <c r="T187" s="55"/>
      <c r="U187" s="32"/>
      <c r="V187" s="35"/>
      <c r="W187" s="35"/>
      <c r="X187" s="50"/>
      <c r="Y187" s="32"/>
      <c r="Z187" s="32"/>
      <c r="AA187" s="37" t="str">
        <f>+IFERROR(VLOOKUP(AB187,LISTAS!$C$2:$D$13,2,0)," ")</f>
        <v xml:space="preserve"> </v>
      </c>
      <c r="AB187" s="38" t="str">
        <f t="shared" si="27"/>
        <v/>
      </c>
      <c r="AC187" s="47"/>
      <c r="AD187" s="40" t="str">
        <f>+IFERROR(VLOOKUP(AC187,LISTAS!$A$2:$B$207,2,0)," ")</f>
        <v xml:space="preserve"> </v>
      </c>
      <c r="AE187" s="40"/>
      <c r="AF187" s="40"/>
      <c r="AG187" s="88"/>
      <c r="AH187" s="40"/>
      <c r="AI187" s="42"/>
      <c r="AJ187" s="40"/>
      <c r="AK187" s="40"/>
      <c r="AL187" s="40"/>
      <c r="AM187" s="25"/>
      <c r="AN187" s="43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51"/>
      <c r="DH187" s="151">
        <f t="shared" si="28"/>
        <v>0</v>
      </c>
      <c r="DI187" s="43">
        <f t="shared" si="29"/>
        <v>0</v>
      </c>
      <c r="DJ187" s="43">
        <f t="shared" si="30"/>
        <v>0</v>
      </c>
      <c r="DK187" s="145">
        <f t="shared" si="31"/>
        <v>0</v>
      </c>
      <c r="DL187" s="161" t="e">
        <f t="shared" si="32"/>
        <v>#DIV/0!</v>
      </c>
      <c r="DM187" s="147">
        <f t="shared" si="33"/>
        <v>0</v>
      </c>
      <c r="DN187" s="152">
        <f t="shared" si="34"/>
        <v>0</v>
      </c>
      <c r="DO187" s="147">
        <v>0</v>
      </c>
      <c r="DP187" s="43">
        <v>0</v>
      </c>
      <c r="DQ187" s="43">
        <v>0</v>
      </c>
      <c r="DR187" s="43">
        <v>0</v>
      </c>
      <c r="DS187" s="43">
        <v>0</v>
      </c>
      <c r="DT187" s="43">
        <v>0</v>
      </c>
      <c r="DU187" s="43">
        <v>0</v>
      </c>
      <c r="DV187" s="43">
        <v>0</v>
      </c>
      <c r="DW187" s="43">
        <v>0</v>
      </c>
      <c r="DX187" s="43">
        <v>0</v>
      </c>
      <c r="DY187" s="43">
        <v>0</v>
      </c>
      <c r="DZ187" s="43">
        <v>0</v>
      </c>
      <c r="EA187" s="57">
        <f t="shared" si="35"/>
        <v>0</v>
      </c>
      <c r="EB187" s="45" t="str">
        <f t="shared" si="26"/>
        <v>CORRECTO</v>
      </c>
      <c r="EC187" s="45"/>
    </row>
    <row r="188" spans="1:133" ht="19.5" customHeight="1" x14ac:dyDescent="0.25">
      <c r="A188" s="47">
        <v>181</v>
      </c>
      <c r="B188" s="23">
        <v>2026</v>
      </c>
      <c r="C188" s="34" t="s">
        <v>62</v>
      </c>
      <c r="D188" s="26"/>
      <c r="E188" s="26"/>
      <c r="F188" s="26"/>
      <c r="G188" s="28"/>
      <c r="H188" s="28"/>
      <c r="I188" s="28"/>
      <c r="J188" s="28"/>
      <c r="K188" s="30"/>
      <c r="L188" s="31"/>
      <c r="M188" s="53"/>
      <c r="N188" s="54"/>
      <c r="O188" s="53"/>
      <c r="P188" s="53"/>
      <c r="Q188" s="53"/>
      <c r="R188" s="53"/>
      <c r="S188" s="53"/>
      <c r="T188" s="55"/>
      <c r="U188" s="32"/>
      <c r="V188" s="35"/>
      <c r="W188" s="35"/>
      <c r="X188" s="50"/>
      <c r="Y188" s="32"/>
      <c r="Z188" s="32"/>
      <c r="AA188" s="37" t="str">
        <f>+IFERROR(VLOOKUP(AB188,LISTAS!$C$2:$D$13,2,0)," ")</f>
        <v xml:space="preserve"> </v>
      </c>
      <c r="AB188" s="38" t="str">
        <f t="shared" si="27"/>
        <v/>
      </c>
      <c r="AC188" s="47"/>
      <c r="AD188" s="40" t="str">
        <f>+IFERROR(VLOOKUP(AC188,LISTAS!$A$2:$B$207,2,0)," ")</f>
        <v xml:space="preserve"> </v>
      </c>
      <c r="AE188" s="40"/>
      <c r="AF188" s="40"/>
      <c r="AG188" s="113"/>
      <c r="AH188" s="40"/>
      <c r="AI188" s="42"/>
      <c r="AJ188" s="25"/>
      <c r="AK188" s="40"/>
      <c r="AL188" s="40"/>
      <c r="AM188" s="25"/>
      <c r="AN188" s="43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51"/>
      <c r="DH188" s="151">
        <f t="shared" si="28"/>
        <v>0</v>
      </c>
      <c r="DI188" s="43">
        <f t="shared" si="29"/>
        <v>0</v>
      </c>
      <c r="DJ188" s="43">
        <f t="shared" si="30"/>
        <v>0</v>
      </c>
      <c r="DK188" s="145">
        <f t="shared" si="31"/>
        <v>0</v>
      </c>
      <c r="DL188" s="161" t="e">
        <f t="shared" si="32"/>
        <v>#DIV/0!</v>
      </c>
      <c r="DM188" s="147">
        <f t="shared" si="33"/>
        <v>0</v>
      </c>
      <c r="DN188" s="152">
        <f t="shared" si="34"/>
        <v>0</v>
      </c>
      <c r="DO188" s="147">
        <v>0</v>
      </c>
      <c r="DP188" s="43">
        <v>0</v>
      </c>
      <c r="DQ188" s="43">
        <v>0</v>
      </c>
      <c r="DR188" s="43">
        <v>0</v>
      </c>
      <c r="DS188" s="43">
        <v>0</v>
      </c>
      <c r="DT188" s="43">
        <v>0</v>
      </c>
      <c r="DU188" s="43">
        <v>0</v>
      </c>
      <c r="DV188" s="43">
        <v>0</v>
      </c>
      <c r="DW188" s="43">
        <v>0</v>
      </c>
      <c r="DX188" s="43">
        <v>0</v>
      </c>
      <c r="DY188" s="43">
        <v>0</v>
      </c>
      <c r="DZ188" s="43">
        <v>0</v>
      </c>
      <c r="EA188" s="57">
        <f t="shared" si="35"/>
        <v>0</v>
      </c>
      <c r="EB188" s="45" t="str">
        <f t="shared" si="26"/>
        <v>CORRECTO</v>
      </c>
      <c r="EC188" s="45"/>
    </row>
    <row r="189" spans="1:133" ht="19.5" customHeight="1" x14ac:dyDescent="0.25">
      <c r="A189" s="47">
        <v>182</v>
      </c>
      <c r="B189" s="23">
        <v>2026</v>
      </c>
      <c r="C189" s="34" t="s">
        <v>62</v>
      </c>
      <c r="D189" s="26"/>
      <c r="E189" s="26"/>
      <c r="F189" s="26"/>
      <c r="G189" s="28"/>
      <c r="H189" s="28"/>
      <c r="I189" s="28"/>
      <c r="J189" s="28"/>
      <c r="K189" s="30"/>
      <c r="L189" s="31"/>
      <c r="M189" s="53"/>
      <c r="N189" s="54"/>
      <c r="O189" s="53"/>
      <c r="P189" s="53"/>
      <c r="Q189" s="53"/>
      <c r="R189" s="53"/>
      <c r="S189" s="53"/>
      <c r="T189" s="55"/>
      <c r="U189" s="32"/>
      <c r="V189" s="35"/>
      <c r="W189" s="35"/>
      <c r="X189" s="50"/>
      <c r="Y189" s="32"/>
      <c r="Z189" s="32"/>
      <c r="AA189" s="37" t="str">
        <f>+IFERROR(VLOOKUP(AB189,LISTAS!$C$2:$D$13,2,0)," ")</f>
        <v xml:space="preserve"> </v>
      </c>
      <c r="AB189" s="38" t="str">
        <f t="shared" si="27"/>
        <v/>
      </c>
      <c r="AC189" s="47"/>
      <c r="AD189" s="40" t="str">
        <f>+IFERROR(VLOOKUP(AC189,LISTAS!$A$2:$B$207,2,0)," ")</f>
        <v xml:space="preserve"> </v>
      </c>
      <c r="AE189" s="40"/>
      <c r="AF189" s="40"/>
      <c r="AG189" s="88"/>
      <c r="AH189" s="37"/>
      <c r="AI189" s="42"/>
      <c r="AJ189" s="25"/>
      <c r="AK189" s="40"/>
      <c r="AL189" s="40"/>
      <c r="AM189" s="25"/>
      <c r="AN189" s="43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51"/>
      <c r="DH189" s="151">
        <f t="shared" si="28"/>
        <v>0</v>
      </c>
      <c r="DI189" s="43">
        <f t="shared" si="29"/>
        <v>0</v>
      </c>
      <c r="DJ189" s="43">
        <f t="shared" si="30"/>
        <v>0</v>
      </c>
      <c r="DK189" s="145">
        <f t="shared" si="31"/>
        <v>0</v>
      </c>
      <c r="DL189" s="161" t="e">
        <f t="shared" si="32"/>
        <v>#DIV/0!</v>
      </c>
      <c r="DM189" s="147">
        <f t="shared" si="33"/>
        <v>0</v>
      </c>
      <c r="DN189" s="152">
        <f t="shared" si="34"/>
        <v>0</v>
      </c>
      <c r="DO189" s="147">
        <v>0</v>
      </c>
      <c r="DP189" s="43">
        <v>0</v>
      </c>
      <c r="DQ189" s="43">
        <v>0</v>
      </c>
      <c r="DR189" s="43">
        <v>0</v>
      </c>
      <c r="DS189" s="43">
        <v>0</v>
      </c>
      <c r="DT189" s="43">
        <v>0</v>
      </c>
      <c r="DU189" s="43">
        <v>0</v>
      </c>
      <c r="DV189" s="43">
        <v>0</v>
      </c>
      <c r="DW189" s="43">
        <v>0</v>
      </c>
      <c r="DX189" s="43">
        <v>0</v>
      </c>
      <c r="DY189" s="43">
        <v>0</v>
      </c>
      <c r="DZ189" s="43">
        <v>0</v>
      </c>
      <c r="EA189" s="57">
        <f t="shared" si="35"/>
        <v>0</v>
      </c>
      <c r="EB189" s="45" t="str">
        <f t="shared" si="26"/>
        <v>CORRECTO</v>
      </c>
      <c r="EC189" s="45"/>
    </row>
    <row r="190" spans="1:133" ht="19.5" customHeight="1" x14ac:dyDescent="0.25">
      <c r="A190" s="23">
        <v>183</v>
      </c>
      <c r="B190" s="23">
        <v>2026</v>
      </c>
      <c r="C190" s="34" t="s">
        <v>62</v>
      </c>
      <c r="D190" s="26"/>
      <c r="E190" s="26"/>
      <c r="F190" s="26"/>
      <c r="G190" s="28"/>
      <c r="H190" s="28"/>
      <c r="I190" s="28"/>
      <c r="J190" s="28"/>
      <c r="K190" s="30"/>
      <c r="L190" s="31"/>
      <c r="M190" s="53"/>
      <c r="N190" s="54"/>
      <c r="O190" s="53"/>
      <c r="P190" s="53"/>
      <c r="Q190" s="53"/>
      <c r="R190" s="53"/>
      <c r="S190" s="53"/>
      <c r="T190" s="55"/>
      <c r="U190" s="32"/>
      <c r="V190" s="35"/>
      <c r="W190" s="35"/>
      <c r="X190" s="50"/>
      <c r="Y190" s="32"/>
      <c r="Z190" s="32"/>
      <c r="AA190" s="37" t="str">
        <f>+IFERROR(VLOOKUP(AB190,LISTAS!$C$2:$D$13,2,0)," ")</f>
        <v xml:space="preserve"> </v>
      </c>
      <c r="AB190" s="38" t="str">
        <f t="shared" si="27"/>
        <v/>
      </c>
      <c r="AC190" s="47"/>
      <c r="AD190" s="40" t="str">
        <f>+IFERROR(VLOOKUP(AC190,LISTAS!$A$2:$B$207,2,0)," ")</f>
        <v xml:space="preserve"> </v>
      </c>
      <c r="AE190" s="40"/>
      <c r="AF190" s="25"/>
      <c r="AG190" s="90"/>
      <c r="AH190" s="25"/>
      <c r="AI190" s="42"/>
      <c r="AJ190" s="25"/>
      <c r="AK190" s="25"/>
      <c r="AL190" s="25"/>
      <c r="AM190" s="25"/>
      <c r="AN190" s="43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51"/>
      <c r="DH190" s="151">
        <f t="shared" si="28"/>
        <v>0</v>
      </c>
      <c r="DI190" s="43">
        <f t="shared" si="29"/>
        <v>0</v>
      </c>
      <c r="DJ190" s="43">
        <f t="shared" si="30"/>
        <v>0</v>
      </c>
      <c r="DK190" s="145">
        <f t="shared" si="31"/>
        <v>0</v>
      </c>
      <c r="DL190" s="161" t="e">
        <f t="shared" si="32"/>
        <v>#DIV/0!</v>
      </c>
      <c r="DM190" s="147">
        <f t="shared" si="33"/>
        <v>0</v>
      </c>
      <c r="DN190" s="152">
        <f t="shared" si="34"/>
        <v>0</v>
      </c>
      <c r="DO190" s="147">
        <v>0</v>
      </c>
      <c r="DP190" s="43">
        <v>0</v>
      </c>
      <c r="DQ190" s="43">
        <v>0</v>
      </c>
      <c r="DR190" s="43">
        <v>0</v>
      </c>
      <c r="DS190" s="43">
        <v>0</v>
      </c>
      <c r="DT190" s="43">
        <v>0</v>
      </c>
      <c r="DU190" s="43">
        <v>0</v>
      </c>
      <c r="DV190" s="43">
        <v>0</v>
      </c>
      <c r="DW190" s="43">
        <v>0</v>
      </c>
      <c r="DX190" s="43">
        <v>0</v>
      </c>
      <c r="DY190" s="43">
        <v>0</v>
      </c>
      <c r="DZ190" s="43">
        <v>0</v>
      </c>
      <c r="EA190" s="57">
        <f t="shared" si="35"/>
        <v>0</v>
      </c>
      <c r="EB190" s="45" t="str">
        <f t="shared" si="26"/>
        <v>CORRECTO</v>
      </c>
      <c r="EC190" s="45"/>
    </row>
    <row r="191" spans="1:133" ht="19.5" customHeight="1" x14ac:dyDescent="0.25">
      <c r="A191" s="47">
        <v>184</v>
      </c>
      <c r="B191" s="23">
        <v>2026</v>
      </c>
      <c r="C191" s="34" t="s">
        <v>62</v>
      </c>
      <c r="D191" s="26"/>
      <c r="E191" s="26"/>
      <c r="F191" s="26"/>
      <c r="G191" s="28"/>
      <c r="H191" s="28"/>
      <c r="I191" s="28"/>
      <c r="J191" s="29"/>
      <c r="K191" s="30"/>
      <c r="L191" s="31"/>
      <c r="M191" s="53"/>
      <c r="N191" s="54"/>
      <c r="O191" s="53"/>
      <c r="P191" s="53"/>
      <c r="Q191" s="53"/>
      <c r="R191" s="53"/>
      <c r="S191" s="53"/>
      <c r="T191" s="55"/>
      <c r="U191" s="32"/>
      <c r="V191" s="35"/>
      <c r="W191" s="35"/>
      <c r="X191" s="50"/>
      <c r="Y191" s="32"/>
      <c r="Z191" s="32"/>
      <c r="AA191" s="37" t="str">
        <f>+IFERROR(VLOOKUP(AB191,LISTAS!$C$2:$D$13,2,0)," ")</f>
        <v xml:space="preserve"> </v>
      </c>
      <c r="AB191" s="38" t="str">
        <f t="shared" si="27"/>
        <v/>
      </c>
      <c r="AC191" s="47"/>
      <c r="AD191" s="40" t="str">
        <f>+IFERROR(VLOOKUP(AC191,LISTAS!$A$2:$B$207,2,0)," ")</f>
        <v xml:space="preserve"> </v>
      </c>
      <c r="AE191" s="40"/>
      <c r="AF191" s="25"/>
      <c r="AG191" s="90"/>
      <c r="AH191" s="25"/>
      <c r="AI191" s="42"/>
      <c r="AJ191" s="25"/>
      <c r="AK191" s="25"/>
      <c r="AL191" s="25"/>
      <c r="AM191" s="25"/>
      <c r="AN191" s="43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51"/>
      <c r="DH191" s="151">
        <f t="shared" si="28"/>
        <v>0</v>
      </c>
      <c r="DI191" s="43">
        <f t="shared" si="29"/>
        <v>0</v>
      </c>
      <c r="DJ191" s="43">
        <f t="shared" si="30"/>
        <v>0</v>
      </c>
      <c r="DK191" s="145">
        <f t="shared" si="31"/>
        <v>0</v>
      </c>
      <c r="DL191" s="161" t="e">
        <f t="shared" si="32"/>
        <v>#DIV/0!</v>
      </c>
      <c r="DM191" s="147">
        <f t="shared" si="33"/>
        <v>0</v>
      </c>
      <c r="DN191" s="152">
        <f t="shared" si="34"/>
        <v>0</v>
      </c>
      <c r="DO191" s="147">
        <v>0</v>
      </c>
      <c r="DP191" s="43">
        <v>0</v>
      </c>
      <c r="DQ191" s="43">
        <v>0</v>
      </c>
      <c r="DR191" s="43">
        <v>0</v>
      </c>
      <c r="DS191" s="43">
        <v>0</v>
      </c>
      <c r="DT191" s="43">
        <v>0</v>
      </c>
      <c r="DU191" s="43">
        <v>0</v>
      </c>
      <c r="DV191" s="43">
        <v>0</v>
      </c>
      <c r="DW191" s="43">
        <v>0</v>
      </c>
      <c r="DX191" s="43">
        <v>0</v>
      </c>
      <c r="DY191" s="43">
        <v>0</v>
      </c>
      <c r="DZ191" s="43">
        <v>0</v>
      </c>
      <c r="EA191" s="57">
        <f t="shared" si="35"/>
        <v>0</v>
      </c>
      <c r="EB191" s="45" t="str">
        <f t="shared" si="26"/>
        <v>CORRECTO</v>
      </c>
      <c r="EC191" s="45"/>
    </row>
    <row r="192" spans="1:133" ht="19.5" customHeight="1" x14ac:dyDescent="0.25">
      <c r="A192" s="47">
        <v>185</v>
      </c>
      <c r="B192" s="23">
        <v>2026</v>
      </c>
      <c r="C192" s="34" t="s">
        <v>62</v>
      </c>
      <c r="D192" s="26"/>
      <c r="E192" s="26"/>
      <c r="F192" s="26"/>
      <c r="G192" s="28"/>
      <c r="H192" s="28"/>
      <c r="I192" s="28"/>
      <c r="J192" s="28"/>
      <c r="K192" s="30"/>
      <c r="L192" s="31"/>
      <c r="M192" s="53"/>
      <c r="N192" s="54"/>
      <c r="O192" s="53"/>
      <c r="P192" s="53"/>
      <c r="Q192" s="53"/>
      <c r="R192" s="53"/>
      <c r="S192" s="53"/>
      <c r="T192" s="55"/>
      <c r="U192" s="32"/>
      <c r="V192" s="35"/>
      <c r="W192" s="35"/>
      <c r="X192" s="50"/>
      <c r="Y192" s="32"/>
      <c r="Z192" s="32"/>
      <c r="AA192" s="37" t="str">
        <f>+IFERROR(VLOOKUP(AB192,LISTAS!$C$2:$D$13,2,0)," ")</f>
        <v xml:space="preserve"> </v>
      </c>
      <c r="AB192" s="38" t="str">
        <f t="shared" si="27"/>
        <v/>
      </c>
      <c r="AC192" s="47"/>
      <c r="AD192" s="40" t="str">
        <f>+IFERROR(VLOOKUP(AC192,LISTAS!$A$2:$B$207,2,0)," ")</f>
        <v xml:space="preserve"> </v>
      </c>
      <c r="AE192" s="40"/>
      <c r="AF192" s="25"/>
      <c r="AG192" s="114"/>
      <c r="AH192" s="25"/>
      <c r="AI192" s="42"/>
      <c r="AJ192" s="37"/>
      <c r="AK192" s="37"/>
      <c r="AL192" s="37"/>
      <c r="AM192" s="25"/>
      <c r="AN192" s="43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51"/>
      <c r="DH192" s="151">
        <f t="shared" si="28"/>
        <v>0</v>
      </c>
      <c r="DI192" s="43">
        <f t="shared" si="29"/>
        <v>0</v>
      </c>
      <c r="DJ192" s="43">
        <f t="shared" si="30"/>
        <v>0</v>
      </c>
      <c r="DK192" s="145">
        <f t="shared" si="31"/>
        <v>0</v>
      </c>
      <c r="DL192" s="161" t="e">
        <f t="shared" si="32"/>
        <v>#DIV/0!</v>
      </c>
      <c r="DM192" s="147">
        <f t="shared" si="33"/>
        <v>0</v>
      </c>
      <c r="DN192" s="152">
        <f t="shared" si="34"/>
        <v>0</v>
      </c>
      <c r="DO192" s="147">
        <v>0</v>
      </c>
      <c r="DP192" s="43">
        <v>0</v>
      </c>
      <c r="DQ192" s="43">
        <v>0</v>
      </c>
      <c r="DR192" s="43">
        <v>0</v>
      </c>
      <c r="DS192" s="43">
        <v>0</v>
      </c>
      <c r="DT192" s="43">
        <v>0</v>
      </c>
      <c r="DU192" s="43">
        <v>0</v>
      </c>
      <c r="DV192" s="43">
        <v>0</v>
      </c>
      <c r="DW192" s="43">
        <v>0</v>
      </c>
      <c r="DX192" s="43">
        <v>0</v>
      </c>
      <c r="DY192" s="43">
        <v>0</v>
      </c>
      <c r="DZ192" s="43">
        <v>0</v>
      </c>
      <c r="EA192" s="57">
        <f t="shared" si="35"/>
        <v>0</v>
      </c>
      <c r="EB192" s="45" t="str">
        <f t="shared" si="26"/>
        <v>CORRECTO</v>
      </c>
      <c r="EC192" s="45"/>
    </row>
    <row r="193" spans="1:133" ht="19.5" customHeight="1" x14ac:dyDescent="0.25">
      <c r="A193" s="23">
        <v>186</v>
      </c>
      <c r="B193" s="23">
        <v>2026</v>
      </c>
      <c r="C193" s="34" t="s">
        <v>62</v>
      </c>
      <c r="D193" s="26"/>
      <c r="E193" s="26"/>
      <c r="F193" s="26"/>
      <c r="G193" s="28"/>
      <c r="H193" s="49"/>
      <c r="I193" s="28"/>
      <c r="J193" s="28"/>
      <c r="K193" s="30"/>
      <c r="L193" s="31"/>
      <c r="M193" s="53"/>
      <c r="N193" s="54"/>
      <c r="O193" s="53"/>
      <c r="P193" s="53"/>
      <c r="Q193" s="53"/>
      <c r="R193" s="53"/>
      <c r="S193" s="53"/>
      <c r="T193" s="55"/>
      <c r="U193" s="32"/>
      <c r="V193" s="35"/>
      <c r="W193" s="35"/>
      <c r="X193" s="50"/>
      <c r="Y193" s="32"/>
      <c r="Z193" s="32"/>
      <c r="AA193" s="37" t="str">
        <f>+IFERROR(VLOOKUP(AB193,LISTAS!$C$2:$D$13,2,0)," ")</f>
        <v xml:space="preserve"> </v>
      </c>
      <c r="AB193" s="38" t="str">
        <f t="shared" si="27"/>
        <v/>
      </c>
      <c r="AC193" s="47"/>
      <c r="AD193" s="40" t="str">
        <f>+IFERROR(VLOOKUP(AC193,LISTAS!$A$2:$B$207,2,0)," ")</f>
        <v xml:space="preserve"> </v>
      </c>
      <c r="AE193" s="40"/>
      <c r="AF193" s="40"/>
      <c r="AG193" s="88"/>
      <c r="AH193" s="40"/>
      <c r="AI193" s="87"/>
      <c r="AJ193" s="40"/>
      <c r="AK193" s="40"/>
      <c r="AL193" s="40"/>
      <c r="AM193" s="25"/>
      <c r="AN193" s="43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51"/>
      <c r="DH193" s="151">
        <f t="shared" si="28"/>
        <v>0</v>
      </c>
      <c r="DI193" s="43">
        <f t="shared" si="29"/>
        <v>0</v>
      </c>
      <c r="DJ193" s="43">
        <f t="shared" si="30"/>
        <v>0</v>
      </c>
      <c r="DK193" s="145">
        <f t="shared" si="31"/>
        <v>0</v>
      </c>
      <c r="DL193" s="161" t="e">
        <f t="shared" si="32"/>
        <v>#DIV/0!</v>
      </c>
      <c r="DM193" s="147">
        <f t="shared" si="33"/>
        <v>0</v>
      </c>
      <c r="DN193" s="152">
        <f t="shared" si="34"/>
        <v>0</v>
      </c>
      <c r="DO193" s="147">
        <v>0</v>
      </c>
      <c r="DP193" s="43">
        <v>0</v>
      </c>
      <c r="DQ193" s="43">
        <v>0</v>
      </c>
      <c r="DR193" s="43">
        <v>0</v>
      </c>
      <c r="DS193" s="43">
        <v>0</v>
      </c>
      <c r="DT193" s="43">
        <v>0</v>
      </c>
      <c r="DU193" s="43">
        <v>0</v>
      </c>
      <c r="DV193" s="43">
        <v>0</v>
      </c>
      <c r="DW193" s="43">
        <v>0</v>
      </c>
      <c r="DX193" s="43">
        <v>0</v>
      </c>
      <c r="DY193" s="43">
        <v>0</v>
      </c>
      <c r="DZ193" s="43">
        <v>0</v>
      </c>
      <c r="EA193" s="57">
        <f t="shared" si="35"/>
        <v>0</v>
      </c>
      <c r="EB193" s="45" t="str">
        <f t="shared" si="26"/>
        <v>CORRECTO</v>
      </c>
      <c r="EC193" s="45"/>
    </row>
    <row r="194" spans="1:133" ht="19.5" customHeight="1" x14ac:dyDescent="0.25">
      <c r="A194" s="47">
        <v>187</v>
      </c>
      <c r="B194" s="23">
        <v>2026</v>
      </c>
      <c r="C194" s="34" t="s">
        <v>62</v>
      </c>
      <c r="D194" s="26"/>
      <c r="E194" s="26"/>
      <c r="F194" s="26"/>
      <c r="G194" s="28"/>
      <c r="H194" s="49"/>
      <c r="I194" s="28"/>
      <c r="J194" s="28"/>
      <c r="K194" s="30"/>
      <c r="L194" s="31"/>
      <c r="M194" s="53"/>
      <c r="N194" s="54"/>
      <c r="O194" s="53"/>
      <c r="P194" s="53"/>
      <c r="Q194" s="53"/>
      <c r="R194" s="53"/>
      <c r="S194" s="53"/>
      <c r="T194" s="55"/>
      <c r="U194" s="32"/>
      <c r="V194" s="35"/>
      <c r="W194" s="35"/>
      <c r="X194" s="50"/>
      <c r="Y194" s="32"/>
      <c r="Z194" s="32"/>
      <c r="AA194" s="37" t="str">
        <f>+IFERROR(VLOOKUP(AB194,LISTAS!$C$2:$D$13,2,0)," ")</f>
        <v xml:space="preserve"> </v>
      </c>
      <c r="AB194" s="38" t="str">
        <f t="shared" si="27"/>
        <v/>
      </c>
      <c r="AC194" s="47"/>
      <c r="AD194" s="40" t="str">
        <f>+IFERROR(VLOOKUP(AC194,LISTAS!$A$2:$B$207,2,0)," ")</f>
        <v xml:space="preserve"> </v>
      </c>
      <c r="AE194" s="40"/>
      <c r="AF194" s="40"/>
      <c r="AG194" s="88"/>
      <c r="AH194" s="40"/>
      <c r="AI194" s="42"/>
      <c r="AJ194" s="40"/>
      <c r="AK194" s="40"/>
      <c r="AL194" s="40"/>
      <c r="AM194" s="25"/>
      <c r="AN194" s="43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51"/>
      <c r="DH194" s="151">
        <f t="shared" si="28"/>
        <v>0</v>
      </c>
      <c r="DI194" s="43">
        <f t="shared" si="29"/>
        <v>0</v>
      </c>
      <c r="DJ194" s="43">
        <f t="shared" si="30"/>
        <v>0</v>
      </c>
      <c r="DK194" s="145">
        <f t="shared" si="31"/>
        <v>0</v>
      </c>
      <c r="DL194" s="161" t="e">
        <f t="shared" si="32"/>
        <v>#DIV/0!</v>
      </c>
      <c r="DM194" s="147">
        <f t="shared" si="33"/>
        <v>0</v>
      </c>
      <c r="DN194" s="152">
        <f t="shared" si="34"/>
        <v>0</v>
      </c>
      <c r="DO194" s="147">
        <v>0</v>
      </c>
      <c r="DP194" s="43">
        <v>0</v>
      </c>
      <c r="DQ194" s="43">
        <v>0</v>
      </c>
      <c r="DR194" s="43">
        <v>0</v>
      </c>
      <c r="DS194" s="43">
        <v>0</v>
      </c>
      <c r="DT194" s="43">
        <v>0</v>
      </c>
      <c r="DU194" s="43">
        <v>0</v>
      </c>
      <c r="DV194" s="43">
        <v>0</v>
      </c>
      <c r="DW194" s="43">
        <v>0</v>
      </c>
      <c r="DX194" s="43">
        <v>0</v>
      </c>
      <c r="DY194" s="43">
        <v>0</v>
      </c>
      <c r="DZ194" s="43">
        <v>0</v>
      </c>
      <c r="EA194" s="57">
        <f t="shared" si="35"/>
        <v>0</v>
      </c>
      <c r="EB194" s="45" t="str">
        <f t="shared" si="26"/>
        <v>CORRECTO</v>
      </c>
      <c r="EC194" s="45"/>
    </row>
    <row r="195" spans="1:133" ht="19.5" customHeight="1" x14ac:dyDescent="0.25">
      <c r="A195" s="47">
        <v>188</v>
      </c>
      <c r="B195" s="23">
        <v>2026</v>
      </c>
      <c r="C195" s="34" t="s">
        <v>62</v>
      </c>
      <c r="D195" s="26"/>
      <c r="E195" s="26"/>
      <c r="F195" s="26"/>
      <c r="G195" s="28"/>
      <c r="H195" s="49"/>
      <c r="I195" s="28"/>
      <c r="J195" s="28"/>
      <c r="K195" s="30"/>
      <c r="L195" s="31"/>
      <c r="M195" s="53"/>
      <c r="N195" s="54"/>
      <c r="O195" s="53"/>
      <c r="P195" s="53"/>
      <c r="Q195" s="53"/>
      <c r="R195" s="53"/>
      <c r="S195" s="53"/>
      <c r="T195" s="55"/>
      <c r="U195" s="32"/>
      <c r="V195" s="35"/>
      <c r="W195" s="35"/>
      <c r="X195" s="50"/>
      <c r="Y195" s="32"/>
      <c r="Z195" s="32"/>
      <c r="AA195" s="37" t="str">
        <f>+IFERROR(VLOOKUP(AB195,LISTAS!$C$2:$D$13,2,0)," ")</f>
        <v xml:space="preserve"> </v>
      </c>
      <c r="AB195" s="38" t="str">
        <f t="shared" si="27"/>
        <v/>
      </c>
      <c r="AC195" s="47"/>
      <c r="AD195" s="40" t="str">
        <f>+IFERROR(VLOOKUP(AC195,LISTAS!$A$2:$B$207,2,0)," ")</f>
        <v xml:space="preserve"> </v>
      </c>
      <c r="AE195" s="92"/>
      <c r="AF195" s="115"/>
      <c r="AG195" s="88"/>
      <c r="AH195" s="40"/>
      <c r="AI195" s="42"/>
      <c r="AJ195" s="40"/>
      <c r="AK195" s="40"/>
      <c r="AL195" s="40"/>
      <c r="AM195" s="25"/>
      <c r="AN195" s="43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51"/>
      <c r="DH195" s="151">
        <f t="shared" si="28"/>
        <v>0</v>
      </c>
      <c r="DI195" s="43">
        <f t="shared" si="29"/>
        <v>0</v>
      </c>
      <c r="DJ195" s="43">
        <f t="shared" si="30"/>
        <v>0</v>
      </c>
      <c r="DK195" s="145">
        <f t="shared" si="31"/>
        <v>0</v>
      </c>
      <c r="DL195" s="161" t="e">
        <f t="shared" si="32"/>
        <v>#DIV/0!</v>
      </c>
      <c r="DM195" s="147">
        <f t="shared" si="33"/>
        <v>0</v>
      </c>
      <c r="DN195" s="152">
        <f t="shared" si="34"/>
        <v>0</v>
      </c>
      <c r="DO195" s="147">
        <v>0</v>
      </c>
      <c r="DP195" s="43">
        <v>0</v>
      </c>
      <c r="DQ195" s="43">
        <v>0</v>
      </c>
      <c r="DR195" s="43">
        <v>0</v>
      </c>
      <c r="DS195" s="43">
        <v>0</v>
      </c>
      <c r="DT195" s="43">
        <v>0</v>
      </c>
      <c r="DU195" s="43">
        <v>0</v>
      </c>
      <c r="DV195" s="43">
        <v>0</v>
      </c>
      <c r="DW195" s="43">
        <v>0</v>
      </c>
      <c r="DX195" s="43">
        <v>0</v>
      </c>
      <c r="DY195" s="43">
        <v>0</v>
      </c>
      <c r="DZ195" s="43">
        <v>0</v>
      </c>
      <c r="EA195" s="57">
        <f t="shared" si="35"/>
        <v>0</v>
      </c>
      <c r="EB195" s="45" t="str">
        <f t="shared" si="26"/>
        <v>CORRECTO</v>
      </c>
      <c r="EC195" s="45"/>
    </row>
    <row r="196" spans="1:133" ht="19.5" customHeight="1" x14ac:dyDescent="0.25">
      <c r="A196" s="47">
        <v>189</v>
      </c>
      <c r="B196" s="23">
        <v>2026</v>
      </c>
      <c r="C196" s="34" t="s">
        <v>62</v>
      </c>
      <c r="D196" s="26"/>
      <c r="E196" s="26"/>
      <c r="F196" s="26"/>
      <c r="G196" s="28"/>
      <c r="H196" s="28"/>
      <c r="I196" s="28"/>
      <c r="J196" s="28"/>
      <c r="K196" s="30"/>
      <c r="L196" s="31"/>
      <c r="M196" s="53"/>
      <c r="N196" s="54"/>
      <c r="O196" s="53"/>
      <c r="P196" s="53"/>
      <c r="Q196" s="53"/>
      <c r="R196" s="53"/>
      <c r="S196" s="53"/>
      <c r="T196" s="55"/>
      <c r="U196" s="32"/>
      <c r="V196" s="35"/>
      <c r="W196" s="35"/>
      <c r="X196" s="50"/>
      <c r="Y196" s="32"/>
      <c r="Z196" s="32"/>
      <c r="AA196" s="37" t="str">
        <f>+IFERROR(VLOOKUP(AB196,LISTAS!$C$2:$D$13,2,0)," ")</f>
        <v xml:space="preserve"> </v>
      </c>
      <c r="AB196" s="38" t="str">
        <f t="shared" si="27"/>
        <v/>
      </c>
      <c r="AC196" s="47"/>
      <c r="AD196" s="40" t="str">
        <f>+IFERROR(VLOOKUP(AC196,LISTAS!$A$2:$B$207,2,0)," ")</f>
        <v xml:space="preserve"> </v>
      </c>
      <c r="AE196" s="40"/>
      <c r="AF196" s="40"/>
      <c r="AG196" s="88"/>
      <c r="AH196" s="40"/>
      <c r="AI196" s="42"/>
      <c r="AJ196" s="40"/>
      <c r="AK196" s="40"/>
      <c r="AL196" s="40"/>
      <c r="AM196" s="25"/>
      <c r="AN196" s="43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51"/>
      <c r="DH196" s="151">
        <f t="shared" si="28"/>
        <v>0</v>
      </c>
      <c r="DI196" s="43">
        <f t="shared" si="29"/>
        <v>0</v>
      </c>
      <c r="DJ196" s="43">
        <f t="shared" si="30"/>
        <v>0</v>
      </c>
      <c r="DK196" s="145">
        <f t="shared" si="31"/>
        <v>0</v>
      </c>
      <c r="DL196" s="161" t="e">
        <f t="shared" si="32"/>
        <v>#DIV/0!</v>
      </c>
      <c r="DM196" s="147">
        <f t="shared" si="33"/>
        <v>0</v>
      </c>
      <c r="DN196" s="152">
        <f t="shared" si="34"/>
        <v>0</v>
      </c>
      <c r="DO196" s="147">
        <v>0</v>
      </c>
      <c r="DP196" s="43">
        <v>0</v>
      </c>
      <c r="DQ196" s="43">
        <v>0</v>
      </c>
      <c r="DR196" s="43">
        <v>0</v>
      </c>
      <c r="DS196" s="43">
        <v>0</v>
      </c>
      <c r="DT196" s="43">
        <v>0</v>
      </c>
      <c r="DU196" s="43">
        <v>0</v>
      </c>
      <c r="DV196" s="43">
        <v>0</v>
      </c>
      <c r="DW196" s="43">
        <v>0</v>
      </c>
      <c r="DX196" s="43">
        <v>0</v>
      </c>
      <c r="DY196" s="43">
        <v>0</v>
      </c>
      <c r="DZ196" s="43">
        <v>0</v>
      </c>
      <c r="EA196" s="57">
        <f t="shared" si="35"/>
        <v>0</v>
      </c>
      <c r="EB196" s="45" t="str">
        <f t="shared" si="26"/>
        <v>CORRECTO</v>
      </c>
      <c r="EC196" s="45"/>
    </row>
    <row r="197" spans="1:133" ht="19.5" customHeight="1" x14ac:dyDescent="0.25">
      <c r="A197" s="23">
        <v>190</v>
      </c>
      <c r="B197" s="23">
        <v>2026</v>
      </c>
      <c r="C197" s="34" t="s">
        <v>62</v>
      </c>
      <c r="D197" s="26"/>
      <c r="E197" s="26"/>
      <c r="F197" s="26"/>
      <c r="G197" s="28"/>
      <c r="H197" s="28"/>
      <c r="I197" s="28"/>
      <c r="J197" s="28"/>
      <c r="K197" s="30"/>
      <c r="L197" s="31"/>
      <c r="M197" s="53"/>
      <c r="N197" s="54"/>
      <c r="O197" s="53"/>
      <c r="P197" s="53"/>
      <c r="Q197" s="53"/>
      <c r="R197" s="53"/>
      <c r="S197" s="53"/>
      <c r="T197" s="55"/>
      <c r="U197" s="32"/>
      <c r="V197" s="35"/>
      <c r="W197" s="35"/>
      <c r="X197" s="50"/>
      <c r="Y197" s="32"/>
      <c r="Z197" s="32"/>
      <c r="AA197" s="37" t="str">
        <f>+IFERROR(VLOOKUP(AB197,LISTAS!$C$2:$D$13,2,0)," ")</f>
        <v xml:space="preserve"> </v>
      </c>
      <c r="AB197" s="38" t="str">
        <f t="shared" si="27"/>
        <v/>
      </c>
      <c r="AC197" s="47"/>
      <c r="AD197" s="40" t="str">
        <f>+IFERROR(VLOOKUP(AC197,LISTAS!$A$2:$B$207,2,0)," ")</f>
        <v xml:space="preserve"> </v>
      </c>
      <c r="AE197" s="40"/>
      <c r="AF197" s="40"/>
      <c r="AG197" s="88"/>
      <c r="AH197" s="40"/>
      <c r="AI197" s="42"/>
      <c r="AJ197" s="40"/>
      <c r="AK197" s="25"/>
      <c r="AL197" s="40"/>
      <c r="AM197" s="25"/>
      <c r="AN197" s="43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51"/>
      <c r="DH197" s="151">
        <f t="shared" si="28"/>
        <v>0</v>
      </c>
      <c r="DI197" s="43">
        <f t="shared" si="29"/>
        <v>0</v>
      </c>
      <c r="DJ197" s="43">
        <f t="shared" si="30"/>
        <v>0</v>
      </c>
      <c r="DK197" s="145">
        <f t="shared" si="31"/>
        <v>0</v>
      </c>
      <c r="DL197" s="161" t="e">
        <f t="shared" si="32"/>
        <v>#DIV/0!</v>
      </c>
      <c r="DM197" s="147">
        <f t="shared" si="33"/>
        <v>0</v>
      </c>
      <c r="DN197" s="152">
        <f t="shared" si="34"/>
        <v>0</v>
      </c>
      <c r="DO197" s="147">
        <v>0</v>
      </c>
      <c r="DP197" s="43">
        <v>0</v>
      </c>
      <c r="DQ197" s="43">
        <v>0</v>
      </c>
      <c r="DR197" s="43">
        <v>0</v>
      </c>
      <c r="DS197" s="43">
        <v>0</v>
      </c>
      <c r="DT197" s="43">
        <v>0</v>
      </c>
      <c r="DU197" s="43">
        <v>0</v>
      </c>
      <c r="DV197" s="43">
        <v>0</v>
      </c>
      <c r="DW197" s="43">
        <v>0</v>
      </c>
      <c r="DX197" s="43">
        <v>0</v>
      </c>
      <c r="DY197" s="43">
        <v>0</v>
      </c>
      <c r="DZ197" s="43">
        <v>0</v>
      </c>
      <c r="EA197" s="57">
        <f t="shared" si="35"/>
        <v>0</v>
      </c>
      <c r="EB197" s="45" t="str">
        <f t="shared" si="26"/>
        <v>CORRECTO</v>
      </c>
      <c r="EC197" s="45"/>
    </row>
    <row r="198" spans="1:133" ht="19.5" customHeight="1" x14ac:dyDescent="0.25">
      <c r="A198" s="47">
        <v>191</v>
      </c>
      <c r="B198" s="23">
        <v>2026</v>
      </c>
      <c r="C198" s="34" t="s">
        <v>62</v>
      </c>
      <c r="D198" s="26"/>
      <c r="E198" s="26"/>
      <c r="F198" s="26"/>
      <c r="G198" s="28"/>
      <c r="H198" s="28"/>
      <c r="I198" s="28"/>
      <c r="J198" s="28"/>
      <c r="K198" s="30"/>
      <c r="L198" s="31"/>
      <c r="M198" s="53"/>
      <c r="N198" s="54"/>
      <c r="O198" s="53"/>
      <c r="P198" s="53"/>
      <c r="Q198" s="53"/>
      <c r="R198" s="53"/>
      <c r="S198" s="53"/>
      <c r="T198" s="55"/>
      <c r="U198" s="32"/>
      <c r="V198" s="35"/>
      <c r="W198" s="35"/>
      <c r="X198" s="50"/>
      <c r="Y198" s="32"/>
      <c r="Z198" s="32"/>
      <c r="AA198" s="37" t="str">
        <f>+IFERROR(VLOOKUP(AB198,LISTAS!$C$2:$D$13,2,0)," ")</f>
        <v xml:space="preserve"> </v>
      </c>
      <c r="AB198" s="38" t="str">
        <f t="shared" si="27"/>
        <v/>
      </c>
      <c r="AC198" s="47"/>
      <c r="AD198" s="40" t="str">
        <f>+IFERROR(VLOOKUP(AC198,LISTAS!$A$2:$B$207,2,0)," ")</f>
        <v xml:space="preserve"> </v>
      </c>
      <c r="AE198" s="40"/>
      <c r="AF198" s="40"/>
      <c r="AG198" s="88"/>
      <c r="AH198" s="40"/>
      <c r="AI198" s="42"/>
      <c r="AJ198" s="40"/>
      <c r="AK198" s="25"/>
      <c r="AL198" s="40"/>
      <c r="AM198" s="25"/>
      <c r="AN198" s="43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51"/>
      <c r="DH198" s="151">
        <f t="shared" si="28"/>
        <v>0</v>
      </c>
      <c r="DI198" s="43">
        <f t="shared" si="29"/>
        <v>0</v>
      </c>
      <c r="DJ198" s="43">
        <f t="shared" si="30"/>
        <v>0</v>
      </c>
      <c r="DK198" s="145">
        <f t="shared" si="31"/>
        <v>0</v>
      </c>
      <c r="DL198" s="161" t="e">
        <f t="shared" si="32"/>
        <v>#DIV/0!</v>
      </c>
      <c r="DM198" s="147">
        <f t="shared" si="33"/>
        <v>0</v>
      </c>
      <c r="DN198" s="152">
        <f t="shared" si="34"/>
        <v>0</v>
      </c>
      <c r="DO198" s="147">
        <v>0</v>
      </c>
      <c r="DP198" s="43">
        <v>0</v>
      </c>
      <c r="DQ198" s="43">
        <v>0</v>
      </c>
      <c r="DR198" s="43">
        <v>0</v>
      </c>
      <c r="DS198" s="43">
        <v>0</v>
      </c>
      <c r="DT198" s="43">
        <v>0</v>
      </c>
      <c r="DU198" s="43">
        <v>0</v>
      </c>
      <c r="DV198" s="43">
        <v>0</v>
      </c>
      <c r="DW198" s="43">
        <v>0</v>
      </c>
      <c r="DX198" s="43">
        <v>0</v>
      </c>
      <c r="DY198" s="43">
        <v>0</v>
      </c>
      <c r="DZ198" s="43">
        <v>0</v>
      </c>
      <c r="EA198" s="57">
        <f t="shared" si="35"/>
        <v>0</v>
      </c>
      <c r="EB198" s="45" t="str">
        <f t="shared" ref="EB198:EB261" si="36">IF(EA198=DH198,("CORRECTO"),("REVISAR"))</f>
        <v>CORRECTO</v>
      </c>
      <c r="EC198" s="45"/>
    </row>
    <row r="199" spans="1:133" ht="19.5" customHeight="1" x14ac:dyDescent="0.25">
      <c r="A199" s="47">
        <v>192</v>
      </c>
      <c r="B199" s="23">
        <v>2026</v>
      </c>
      <c r="C199" s="34" t="s">
        <v>62</v>
      </c>
      <c r="D199" s="26"/>
      <c r="E199" s="26"/>
      <c r="F199" s="26"/>
      <c r="G199" s="28"/>
      <c r="H199" s="28"/>
      <c r="I199" s="28"/>
      <c r="J199" s="28"/>
      <c r="K199" s="30"/>
      <c r="L199" s="31"/>
      <c r="M199" s="53"/>
      <c r="N199" s="54"/>
      <c r="O199" s="53"/>
      <c r="P199" s="53"/>
      <c r="Q199" s="53"/>
      <c r="R199" s="53"/>
      <c r="S199" s="53"/>
      <c r="T199" s="55"/>
      <c r="U199" s="32"/>
      <c r="V199" s="35"/>
      <c r="W199" s="35"/>
      <c r="X199" s="50"/>
      <c r="Y199" s="32"/>
      <c r="Z199" s="32"/>
      <c r="AA199" s="37" t="str">
        <f>+IFERROR(VLOOKUP(AB199,LISTAS!$C$2:$D$13,2,0)," ")</f>
        <v xml:space="preserve"> </v>
      </c>
      <c r="AB199" s="38" t="str">
        <f t="shared" ref="AB199:AB262" si="37">+MID(AC199,1,2)</f>
        <v/>
      </c>
      <c r="AC199" s="47"/>
      <c r="AD199" s="40" t="str">
        <f>+IFERROR(VLOOKUP(AC199,LISTAS!$A$2:$B$207,2,0)," ")</f>
        <v xml:space="preserve"> </v>
      </c>
      <c r="AE199" s="115"/>
      <c r="AF199" s="115"/>
      <c r="AG199" s="116"/>
      <c r="AH199" s="115"/>
      <c r="AI199" s="87"/>
      <c r="AJ199" s="92"/>
      <c r="AK199" s="92"/>
      <c r="AL199" s="40"/>
      <c r="AM199" s="25"/>
      <c r="AN199" s="43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51"/>
      <c r="DH199" s="151">
        <f t="shared" ref="DH199:DH262" si="38">+AN199+AT199+AZ199+BF199+BL199+BR199+BX199+CD199+CJ199+CP199+CV199+DB199</f>
        <v>0</v>
      </c>
      <c r="DI199" s="43">
        <f t="shared" ref="DI199:DI262" si="39">AP199+AV199+BB199+BH199+BN199+BT199+BZ199+CF199+CL199+CR199+CX199+DD199</f>
        <v>0</v>
      </c>
      <c r="DJ199" s="43">
        <f t="shared" ref="DJ199:DJ262" si="40">AQ199+AW199+BC199+BI199+BO199+BU199+CA199+CG199+CM199+CS199+CY199+DE199</f>
        <v>0</v>
      </c>
      <c r="DK199" s="145">
        <f t="shared" ref="DK199:DK262" si="41">AR199+AX199+BD199+BJ199+BP199+BV199+CB199+CH199+CN199+CT199+CZ199+DF199</f>
        <v>0</v>
      </c>
      <c r="DL199" s="161" t="e">
        <f t="shared" ref="DL199:DL262" si="42">+DK199/DH199</f>
        <v>#DIV/0!</v>
      </c>
      <c r="DM199" s="147">
        <f t="shared" ref="DM199:DM262" si="43">+DH199-DI199-DJ199</f>
        <v>0</v>
      </c>
      <c r="DN199" s="152">
        <f t="shared" ref="DN199:DN262" si="44">AS199+AY199+BE199+BK199+BQ199+BW199+CC199+CI199+CO199+CU199+DA199+DG199</f>
        <v>0</v>
      </c>
      <c r="DO199" s="147">
        <v>0</v>
      </c>
      <c r="DP199" s="43">
        <v>0</v>
      </c>
      <c r="DQ199" s="43">
        <v>0</v>
      </c>
      <c r="DR199" s="43">
        <v>0</v>
      </c>
      <c r="DS199" s="43">
        <v>0</v>
      </c>
      <c r="DT199" s="43">
        <v>0</v>
      </c>
      <c r="DU199" s="43">
        <v>0</v>
      </c>
      <c r="DV199" s="43">
        <v>0</v>
      </c>
      <c r="DW199" s="43">
        <v>0</v>
      </c>
      <c r="DX199" s="43">
        <v>0</v>
      </c>
      <c r="DY199" s="43">
        <v>0</v>
      </c>
      <c r="DZ199" s="43">
        <v>0</v>
      </c>
      <c r="EA199" s="57">
        <f t="shared" si="35"/>
        <v>0</v>
      </c>
      <c r="EB199" s="45" t="str">
        <f t="shared" si="36"/>
        <v>CORRECTO</v>
      </c>
      <c r="EC199" s="45"/>
    </row>
    <row r="200" spans="1:133" ht="19.5" customHeight="1" x14ac:dyDescent="0.25">
      <c r="A200" s="23">
        <v>193</v>
      </c>
      <c r="B200" s="23">
        <v>2026</v>
      </c>
      <c r="C200" s="34" t="s">
        <v>62</v>
      </c>
      <c r="D200" s="26"/>
      <c r="E200" s="26"/>
      <c r="F200" s="26"/>
      <c r="G200" s="28"/>
      <c r="H200" s="28"/>
      <c r="I200" s="28"/>
      <c r="J200" s="28"/>
      <c r="K200" s="30"/>
      <c r="L200" s="31"/>
      <c r="M200" s="53"/>
      <c r="N200" s="54"/>
      <c r="O200" s="53"/>
      <c r="P200" s="53"/>
      <c r="Q200" s="53"/>
      <c r="R200" s="53"/>
      <c r="S200" s="53"/>
      <c r="T200" s="55"/>
      <c r="U200" s="32"/>
      <c r="V200" s="35"/>
      <c r="W200" s="35"/>
      <c r="X200" s="50"/>
      <c r="Y200" s="32"/>
      <c r="Z200" s="32"/>
      <c r="AA200" s="37" t="str">
        <f>+IFERROR(VLOOKUP(AB200,LISTAS!$C$2:$D$13,2,0)," ")</f>
        <v xml:space="preserve"> </v>
      </c>
      <c r="AB200" s="38" t="str">
        <f t="shared" si="37"/>
        <v/>
      </c>
      <c r="AC200" s="47"/>
      <c r="AD200" s="40" t="str">
        <f>+IFERROR(VLOOKUP(AC200,LISTAS!$A$2:$B$207,2,0)," ")</f>
        <v xml:space="preserve"> </v>
      </c>
      <c r="AE200" s="40"/>
      <c r="AF200" s="40"/>
      <c r="AG200" s="88"/>
      <c r="AH200" s="40"/>
      <c r="AI200" s="42"/>
      <c r="AJ200" s="25"/>
      <c r="AK200" s="25"/>
      <c r="AL200" s="40"/>
      <c r="AM200" s="25"/>
      <c r="AN200" s="43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51"/>
      <c r="DH200" s="151">
        <f t="shared" si="38"/>
        <v>0</v>
      </c>
      <c r="DI200" s="43">
        <f t="shared" si="39"/>
        <v>0</v>
      </c>
      <c r="DJ200" s="43">
        <f t="shared" si="40"/>
        <v>0</v>
      </c>
      <c r="DK200" s="145">
        <f t="shared" si="41"/>
        <v>0</v>
      </c>
      <c r="DL200" s="161" t="e">
        <f t="shared" si="42"/>
        <v>#DIV/0!</v>
      </c>
      <c r="DM200" s="147">
        <f t="shared" si="43"/>
        <v>0</v>
      </c>
      <c r="DN200" s="152">
        <f t="shared" si="44"/>
        <v>0</v>
      </c>
      <c r="DO200" s="147">
        <v>0</v>
      </c>
      <c r="DP200" s="43">
        <v>0</v>
      </c>
      <c r="DQ200" s="43">
        <v>0</v>
      </c>
      <c r="DR200" s="43">
        <v>0</v>
      </c>
      <c r="DS200" s="43">
        <v>0</v>
      </c>
      <c r="DT200" s="43">
        <v>0</v>
      </c>
      <c r="DU200" s="43">
        <v>0</v>
      </c>
      <c r="DV200" s="43">
        <v>0</v>
      </c>
      <c r="DW200" s="43">
        <v>0</v>
      </c>
      <c r="DX200" s="43">
        <v>0</v>
      </c>
      <c r="DY200" s="43">
        <v>0</v>
      </c>
      <c r="DZ200" s="43">
        <v>0</v>
      </c>
      <c r="EA200" s="57">
        <f t="shared" si="35"/>
        <v>0</v>
      </c>
      <c r="EB200" s="45" t="str">
        <f t="shared" si="36"/>
        <v>CORRECTO</v>
      </c>
      <c r="EC200" s="45"/>
    </row>
    <row r="201" spans="1:133" ht="19.5" customHeight="1" x14ac:dyDescent="0.25">
      <c r="A201" s="47">
        <v>194</v>
      </c>
      <c r="B201" s="23">
        <v>2026</v>
      </c>
      <c r="C201" s="34" t="s">
        <v>62</v>
      </c>
      <c r="D201" s="26"/>
      <c r="E201" s="26"/>
      <c r="F201" s="26"/>
      <c r="G201" s="28"/>
      <c r="H201" s="28"/>
      <c r="I201" s="28"/>
      <c r="J201" s="28"/>
      <c r="K201" s="30"/>
      <c r="L201" s="31"/>
      <c r="M201" s="53"/>
      <c r="N201" s="54"/>
      <c r="O201" s="53"/>
      <c r="P201" s="53"/>
      <c r="Q201" s="53"/>
      <c r="R201" s="53"/>
      <c r="S201" s="53"/>
      <c r="T201" s="55"/>
      <c r="U201" s="32"/>
      <c r="V201" s="35"/>
      <c r="W201" s="35"/>
      <c r="X201" s="50"/>
      <c r="Y201" s="32"/>
      <c r="Z201" s="32"/>
      <c r="AA201" s="37" t="str">
        <f>+IFERROR(VLOOKUP(AB201,LISTAS!$C$2:$D$13,2,0)," ")</f>
        <v xml:space="preserve"> </v>
      </c>
      <c r="AB201" s="38" t="str">
        <f t="shared" si="37"/>
        <v/>
      </c>
      <c r="AC201" s="47"/>
      <c r="AD201" s="40" t="str">
        <f>+IFERROR(VLOOKUP(AC201,LISTAS!$A$2:$B$207,2,0)," ")</f>
        <v xml:space="preserve"> </v>
      </c>
      <c r="AE201" s="40"/>
      <c r="AF201" s="40"/>
      <c r="AG201" s="88"/>
      <c r="AH201" s="40"/>
      <c r="AI201" s="42"/>
      <c r="AJ201" s="25"/>
      <c r="AK201" s="25"/>
      <c r="AL201" s="40"/>
      <c r="AM201" s="25"/>
      <c r="AN201" s="43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51"/>
      <c r="DH201" s="151">
        <f t="shared" si="38"/>
        <v>0</v>
      </c>
      <c r="DI201" s="43">
        <f t="shared" si="39"/>
        <v>0</v>
      </c>
      <c r="DJ201" s="43">
        <f t="shared" si="40"/>
        <v>0</v>
      </c>
      <c r="DK201" s="145">
        <f t="shared" si="41"/>
        <v>0</v>
      </c>
      <c r="DL201" s="161" t="e">
        <f t="shared" si="42"/>
        <v>#DIV/0!</v>
      </c>
      <c r="DM201" s="147">
        <f t="shared" si="43"/>
        <v>0</v>
      </c>
      <c r="DN201" s="152">
        <f t="shared" si="44"/>
        <v>0</v>
      </c>
      <c r="DO201" s="147">
        <v>0</v>
      </c>
      <c r="DP201" s="43">
        <v>0</v>
      </c>
      <c r="DQ201" s="43">
        <v>0</v>
      </c>
      <c r="DR201" s="43">
        <v>0</v>
      </c>
      <c r="DS201" s="43">
        <v>0</v>
      </c>
      <c r="DT201" s="43">
        <v>0</v>
      </c>
      <c r="DU201" s="43">
        <v>0</v>
      </c>
      <c r="DV201" s="43">
        <v>0</v>
      </c>
      <c r="DW201" s="43">
        <v>0</v>
      </c>
      <c r="DX201" s="43">
        <v>0</v>
      </c>
      <c r="DY201" s="43">
        <v>0</v>
      </c>
      <c r="DZ201" s="43">
        <v>0</v>
      </c>
      <c r="EA201" s="57">
        <f t="shared" si="35"/>
        <v>0</v>
      </c>
      <c r="EB201" s="45" t="str">
        <f t="shared" si="36"/>
        <v>CORRECTO</v>
      </c>
      <c r="EC201" s="45"/>
    </row>
    <row r="202" spans="1:133" ht="19.5" customHeight="1" x14ac:dyDescent="0.25">
      <c r="A202" s="47">
        <v>195</v>
      </c>
      <c r="B202" s="23">
        <v>2026</v>
      </c>
      <c r="C202" s="34" t="s">
        <v>62</v>
      </c>
      <c r="D202" s="26"/>
      <c r="E202" s="26"/>
      <c r="F202" s="25"/>
      <c r="G202" s="28"/>
      <c r="H202" s="28"/>
      <c r="I202" s="29"/>
      <c r="J202" s="29"/>
      <c r="K202" s="30"/>
      <c r="L202" s="31"/>
      <c r="M202" s="32"/>
      <c r="N202" s="33"/>
      <c r="O202" s="32"/>
      <c r="P202" s="32"/>
      <c r="Q202" s="32"/>
      <c r="R202" s="32"/>
      <c r="S202" s="32"/>
      <c r="T202" s="55"/>
      <c r="U202" s="32"/>
      <c r="V202" s="35"/>
      <c r="W202" s="35"/>
      <c r="X202" s="50"/>
      <c r="Y202" s="32"/>
      <c r="Z202" s="32"/>
      <c r="AA202" s="37" t="str">
        <f>+IFERROR(VLOOKUP(AB202,LISTAS!$C$2:$D$13,2,0)," ")</f>
        <v xml:space="preserve"> </v>
      </c>
      <c r="AB202" s="38" t="str">
        <f t="shared" si="37"/>
        <v/>
      </c>
      <c r="AC202" s="47"/>
      <c r="AD202" s="40" t="str">
        <f>+IFERROR(VLOOKUP(AC202,LISTAS!$A$2:$B$207,2,0)," ")</f>
        <v xml:space="preserve"> </v>
      </c>
      <c r="AE202" s="25"/>
      <c r="AF202" s="25"/>
      <c r="AG202" s="108"/>
      <c r="AH202" s="25"/>
      <c r="AI202" s="87"/>
      <c r="AJ202" s="25"/>
      <c r="AK202" s="25"/>
      <c r="AL202" s="25"/>
      <c r="AM202" s="25"/>
      <c r="AN202" s="43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51"/>
      <c r="DH202" s="151">
        <f t="shared" si="38"/>
        <v>0</v>
      </c>
      <c r="DI202" s="43">
        <f t="shared" si="39"/>
        <v>0</v>
      </c>
      <c r="DJ202" s="43">
        <f t="shared" si="40"/>
        <v>0</v>
      </c>
      <c r="DK202" s="145">
        <f t="shared" si="41"/>
        <v>0</v>
      </c>
      <c r="DL202" s="161" t="e">
        <f t="shared" si="42"/>
        <v>#DIV/0!</v>
      </c>
      <c r="DM202" s="147">
        <f t="shared" si="43"/>
        <v>0</v>
      </c>
      <c r="DN202" s="152">
        <f t="shared" si="44"/>
        <v>0</v>
      </c>
      <c r="DO202" s="147">
        <v>0</v>
      </c>
      <c r="DP202" s="43">
        <v>0</v>
      </c>
      <c r="DQ202" s="43">
        <v>0</v>
      </c>
      <c r="DR202" s="43">
        <v>0</v>
      </c>
      <c r="DS202" s="43">
        <v>0</v>
      </c>
      <c r="DT202" s="43">
        <v>0</v>
      </c>
      <c r="DU202" s="43">
        <v>0</v>
      </c>
      <c r="DV202" s="43">
        <v>0</v>
      </c>
      <c r="DW202" s="43">
        <v>0</v>
      </c>
      <c r="DX202" s="43">
        <v>0</v>
      </c>
      <c r="DY202" s="43">
        <v>0</v>
      </c>
      <c r="DZ202" s="43">
        <v>0</v>
      </c>
      <c r="EA202" s="57">
        <f t="shared" si="35"/>
        <v>0</v>
      </c>
      <c r="EB202" s="45" t="str">
        <f t="shared" si="36"/>
        <v>CORRECTO</v>
      </c>
      <c r="EC202" s="45"/>
    </row>
    <row r="203" spans="1:133" ht="19.5" customHeight="1" x14ac:dyDescent="0.25">
      <c r="A203" s="47">
        <v>196</v>
      </c>
      <c r="B203" s="23">
        <v>2026</v>
      </c>
      <c r="C203" s="34" t="s">
        <v>62</v>
      </c>
      <c r="D203" s="26"/>
      <c r="E203" s="26"/>
      <c r="F203" s="25"/>
      <c r="G203" s="28"/>
      <c r="H203" s="28"/>
      <c r="I203" s="29"/>
      <c r="J203" s="29"/>
      <c r="K203" s="30"/>
      <c r="L203" s="31"/>
      <c r="M203" s="53"/>
      <c r="N203" s="54"/>
      <c r="O203" s="53"/>
      <c r="P203" s="53"/>
      <c r="Q203" s="53"/>
      <c r="R203" s="53"/>
      <c r="S203" s="53"/>
      <c r="T203" s="55"/>
      <c r="U203" s="32"/>
      <c r="V203" s="35"/>
      <c r="W203" s="35"/>
      <c r="X203" s="50"/>
      <c r="Y203" s="32"/>
      <c r="Z203" s="32"/>
      <c r="AA203" s="37" t="str">
        <f>+IFERROR(VLOOKUP(AB203,LISTAS!$C$2:$D$13,2,0)," ")</f>
        <v xml:space="preserve"> </v>
      </c>
      <c r="AB203" s="38" t="str">
        <f t="shared" si="37"/>
        <v/>
      </c>
      <c r="AC203" s="58"/>
      <c r="AD203" s="40" t="str">
        <f>+IFERROR(VLOOKUP(AC203,LISTAS!$A$2:$B$207,2,0)," ")</f>
        <v xml:space="preserve"> </v>
      </c>
      <c r="AE203" s="40"/>
      <c r="AF203" s="25"/>
      <c r="AG203" s="90"/>
      <c r="AH203" s="25"/>
      <c r="AI203" s="42"/>
      <c r="AJ203" s="25"/>
      <c r="AK203" s="25"/>
      <c r="AL203" s="25"/>
      <c r="AM203" s="25"/>
      <c r="AN203" s="43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51"/>
      <c r="DH203" s="151">
        <f t="shared" si="38"/>
        <v>0</v>
      </c>
      <c r="DI203" s="43">
        <f t="shared" si="39"/>
        <v>0</v>
      </c>
      <c r="DJ203" s="43">
        <f t="shared" si="40"/>
        <v>0</v>
      </c>
      <c r="DK203" s="145">
        <f t="shared" si="41"/>
        <v>0</v>
      </c>
      <c r="DL203" s="161" t="e">
        <f t="shared" si="42"/>
        <v>#DIV/0!</v>
      </c>
      <c r="DM203" s="147">
        <f t="shared" si="43"/>
        <v>0</v>
      </c>
      <c r="DN203" s="152">
        <f t="shared" si="44"/>
        <v>0</v>
      </c>
      <c r="DO203" s="147">
        <v>0</v>
      </c>
      <c r="DP203" s="43">
        <v>0</v>
      </c>
      <c r="DQ203" s="43">
        <v>0</v>
      </c>
      <c r="DR203" s="43">
        <v>0</v>
      </c>
      <c r="DS203" s="43">
        <v>0</v>
      </c>
      <c r="DT203" s="43">
        <v>0</v>
      </c>
      <c r="DU203" s="43">
        <v>0</v>
      </c>
      <c r="DV203" s="43">
        <v>0</v>
      </c>
      <c r="DW203" s="43">
        <v>0</v>
      </c>
      <c r="DX203" s="43">
        <v>0</v>
      </c>
      <c r="DY203" s="43">
        <v>0</v>
      </c>
      <c r="DZ203" s="43">
        <v>0</v>
      </c>
      <c r="EA203" s="57">
        <f t="shared" si="35"/>
        <v>0</v>
      </c>
      <c r="EB203" s="45" t="str">
        <f t="shared" si="36"/>
        <v>CORRECTO</v>
      </c>
      <c r="EC203" s="45"/>
    </row>
    <row r="204" spans="1:133" ht="19.5" customHeight="1" x14ac:dyDescent="0.25">
      <c r="A204" s="23">
        <v>197</v>
      </c>
      <c r="B204" s="23">
        <v>2026</v>
      </c>
      <c r="C204" s="34" t="s">
        <v>62</v>
      </c>
      <c r="D204" s="26"/>
      <c r="E204" s="26"/>
      <c r="F204" s="25"/>
      <c r="G204" s="28"/>
      <c r="H204" s="28"/>
      <c r="I204" s="29"/>
      <c r="J204" s="29"/>
      <c r="K204" s="30"/>
      <c r="L204" s="31"/>
      <c r="M204" s="53"/>
      <c r="N204" s="54"/>
      <c r="O204" s="53"/>
      <c r="P204" s="53"/>
      <c r="Q204" s="53"/>
      <c r="R204" s="53"/>
      <c r="S204" s="53"/>
      <c r="T204" s="55"/>
      <c r="U204" s="32"/>
      <c r="V204" s="35"/>
      <c r="W204" s="35"/>
      <c r="X204" s="50"/>
      <c r="Y204" s="32"/>
      <c r="Z204" s="32"/>
      <c r="AA204" s="37" t="str">
        <f>+IFERROR(VLOOKUP(AB204,LISTAS!$C$2:$D$13,2,0)," ")</f>
        <v xml:space="preserve"> </v>
      </c>
      <c r="AB204" s="38" t="str">
        <f t="shared" si="37"/>
        <v/>
      </c>
      <c r="AC204" s="58"/>
      <c r="AD204" s="40" t="str">
        <f>+IFERROR(VLOOKUP(AC204,LISTAS!$A$2:$B$207,2,0)," ")</f>
        <v xml:space="preserve"> </v>
      </c>
      <c r="AE204" s="40"/>
      <c r="AF204" s="25"/>
      <c r="AG204" s="90"/>
      <c r="AH204" s="25"/>
      <c r="AI204" s="42"/>
      <c r="AJ204" s="25"/>
      <c r="AK204" s="25"/>
      <c r="AL204" s="25"/>
      <c r="AM204" s="25"/>
      <c r="AN204" s="43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51"/>
      <c r="DH204" s="151">
        <f t="shared" si="38"/>
        <v>0</v>
      </c>
      <c r="DI204" s="43">
        <f t="shared" si="39"/>
        <v>0</v>
      </c>
      <c r="DJ204" s="43">
        <f t="shared" si="40"/>
        <v>0</v>
      </c>
      <c r="DK204" s="145">
        <f t="shared" si="41"/>
        <v>0</v>
      </c>
      <c r="DL204" s="161" t="e">
        <f t="shared" si="42"/>
        <v>#DIV/0!</v>
      </c>
      <c r="DM204" s="147">
        <f t="shared" si="43"/>
        <v>0</v>
      </c>
      <c r="DN204" s="152">
        <f t="shared" si="44"/>
        <v>0</v>
      </c>
      <c r="DO204" s="147">
        <v>0</v>
      </c>
      <c r="DP204" s="43">
        <v>0</v>
      </c>
      <c r="DQ204" s="43">
        <v>0</v>
      </c>
      <c r="DR204" s="43">
        <v>0</v>
      </c>
      <c r="DS204" s="43">
        <v>0</v>
      </c>
      <c r="DT204" s="43">
        <v>0</v>
      </c>
      <c r="DU204" s="43">
        <v>0</v>
      </c>
      <c r="DV204" s="43">
        <v>0</v>
      </c>
      <c r="DW204" s="43">
        <v>0</v>
      </c>
      <c r="DX204" s="43">
        <v>0</v>
      </c>
      <c r="DY204" s="43">
        <v>0</v>
      </c>
      <c r="DZ204" s="43">
        <v>0</v>
      </c>
      <c r="EA204" s="57">
        <f t="shared" si="35"/>
        <v>0</v>
      </c>
      <c r="EB204" s="45" t="str">
        <f t="shared" si="36"/>
        <v>CORRECTO</v>
      </c>
      <c r="EC204" s="45"/>
    </row>
    <row r="205" spans="1:133" ht="19.5" customHeight="1" x14ac:dyDescent="0.25">
      <c r="A205" s="47">
        <v>198</v>
      </c>
      <c r="B205" s="23">
        <v>2026</v>
      </c>
      <c r="C205" s="34" t="s">
        <v>62</v>
      </c>
      <c r="D205" s="26"/>
      <c r="E205" s="26"/>
      <c r="F205" s="25"/>
      <c r="G205" s="28"/>
      <c r="H205" s="28"/>
      <c r="I205" s="29"/>
      <c r="J205" s="29"/>
      <c r="K205" s="30"/>
      <c r="L205" s="31"/>
      <c r="M205" s="53"/>
      <c r="N205" s="54"/>
      <c r="O205" s="53"/>
      <c r="P205" s="53"/>
      <c r="Q205" s="53"/>
      <c r="R205" s="53"/>
      <c r="S205" s="53"/>
      <c r="T205" s="55"/>
      <c r="U205" s="32"/>
      <c r="V205" s="35"/>
      <c r="W205" s="35"/>
      <c r="X205" s="36"/>
      <c r="Y205" s="32"/>
      <c r="Z205" s="32"/>
      <c r="AA205" s="37" t="str">
        <f>+IFERROR(VLOOKUP(AB205,LISTAS!$C$2:$D$13,2,0)," ")</f>
        <v xml:space="preserve"> </v>
      </c>
      <c r="AB205" s="38" t="str">
        <f t="shared" si="37"/>
        <v/>
      </c>
      <c r="AC205" s="58"/>
      <c r="AD205" s="40" t="str">
        <f>+IFERROR(VLOOKUP(AC205,LISTAS!$A$2:$B$207,2,0)," ")</f>
        <v xml:space="preserve"> </v>
      </c>
      <c r="AE205" s="40"/>
      <c r="AF205" s="25"/>
      <c r="AG205" s="90"/>
      <c r="AH205" s="25"/>
      <c r="AI205" s="42"/>
      <c r="AJ205" s="25"/>
      <c r="AK205" s="25"/>
      <c r="AL205" s="25"/>
      <c r="AM205" s="25"/>
      <c r="AN205" s="43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51"/>
      <c r="DH205" s="151">
        <f t="shared" si="38"/>
        <v>0</v>
      </c>
      <c r="DI205" s="43">
        <f t="shared" si="39"/>
        <v>0</v>
      </c>
      <c r="DJ205" s="43">
        <f t="shared" si="40"/>
        <v>0</v>
      </c>
      <c r="DK205" s="145">
        <f t="shared" si="41"/>
        <v>0</v>
      </c>
      <c r="DL205" s="161" t="e">
        <f t="shared" si="42"/>
        <v>#DIV/0!</v>
      </c>
      <c r="DM205" s="147">
        <f t="shared" si="43"/>
        <v>0</v>
      </c>
      <c r="DN205" s="152">
        <f t="shared" si="44"/>
        <v>0</v>
      </c>
      <c r="DO205" s="147">
        <v>0</v>
      </c>
      <c r="DP205" s="43">
        <v>0</v>
      </c>
      <c r="DQ205" s="43">
        <v>0</v>
      </c>
      <c r="DR205" s="43">
        <v>0</v>
      </c>
      <c r="DS205" s="43">
        <v>0</v>
      </c>
      <c r="DT205" s="43">
        <v>0</v>
      </c>
      <c r="DU205" s="43">
        <v>0</v>
      </c>
      <c r="DV205" s="43">
        <v>0</v>
      </c>
      <c r="DW205" s="43">
        <v>0</v>
      </c>
      <c r="DX205" s="43">
        <v>0</v>
      </c>
      <c r="DY205" s="43">
        <v>0</v>
      </c>
      <c r="DZ205" s="43">
        <v>0</v>
      </c>
      <c r="EA205" s="57">
        <f t="shared" si="35"/>
        <v>0</v>
      </c>
      <c r="EB205" s="45" t="str">
        <f t="shared" si="36"/>
        <v>CORRECTO</v>
      </c>
      <c r="EC205" s="45"/>
    </row>
    <row r="206" spans="1:133" ht="19.5" customHeight="1" x14ac:dyDescent="0.25">
      <c r="A206" s="47">
        <v>199</v>
      </c>
      <c r="B206" s="23">
        <v>2026</v>
      </c>
      <c r="C206" s="34" t="s">
        <v>62</v>
      </c>
      <c r="D206" s="28"/>
      <c r="E206" s="117"/>
      <c r="F206" s="25"/>
      <c r="G206" s="28"/>
      <c r="H206" s="28"/>
      <c r="I206" s="29"/>
      <c r="J206" s="29"/>
      <c r="K206" s="30"/>
      <c r="L206" s="31"/>
      <c r="M206" s="53"/>
      <c r="N206" s="54"/>
      <c r="O206" s="53"/>
      <c r="P206" s="53"/>
      <c r="Q206" s="53"/>
      <c r="R206" s="53"/>
      <c r="S206" s="53"/>
      <c r="T206" s="55"/>
      <c r="U206" s="32"/>
      <c r="V206" s="35"/>
      <c r="W206" s="35"/>
      <c r="X206" s="50"/>
      <c r="Y206" s="32"/>
      <c r="Z206" s="32"/>
      <c r="AA206" s="37" t="str">
        <f>+IFERROR(VLOOKUP(AB206,LISTAS!$C$2:$D$13,2,0)," ")</f>
        <v xml:space="preserve"> </v>
      </c>
      <c r="AB206" s="38" t="str">
        <f t="shared" si="37"/>
        <v/>
      </c>
      <c r="AC206" s="47"/>
      <c r="AD206" s="40" t="str">
        <f>+IFERROR(VLOOKUP(AC206,LISTAS!$A$2:$B$207,2,0)," ")</f>
        <v xml:space="preserve"> </v>
      </c>
      <c r="AE206" s="25"/>
      <c r="AF206" s="25"/>
      <c r="AG206" s="108"/>
      <c r="AH206" s="25"/>
      <c r="AI206" s="87"/>
      <c r="AJ206" s="25"/>
      <c r="AK206" s="25"/>
      <c r="AL206" s="25"/>
      <c r="AM206" s="25"/>
      <c r="AN206" s="43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51"/>
      <c r="DH206" s="151">
        <f t="shared" si="38"/>
        <v>0</v>
      </c>
      <c r="DI206" s="43">
        <f t="shared" si="39"/>
        <v>0</v>
      </c>
      <c r="DJ206" s="43">
        <f t="shared" si="40"/>
        <v>0</v>
      </c>
      <c r="DK206" s="145">
        <f t="shared" si="41"/>
        <v>0</v>
      </c>
      <c r="DL206" s="161" t="e">
        <f t="shared" si="42"/>
        <v>#DIV/0!</v>
      </c>
      <c r="DM206" s="147">
        <f t="shared" si="43"/>
        <v>0</v>
      </c>
      <c r="DN206" s="152">
        <f t="shared" si="44"/>
        <v>0</v>
      </c>
      <c r="DO206" s="147">
        <v>0</v>
      </c>
      <c r="DP206" s="43">
        <v>0</v>
      </c>
      <c r="DQ206" s="43">
        <v>0</v>
      </c>
      <c r="DR206" s="43">
        <v>0</v>
      </c>
      <c r="DS206" s="43">
        <v>0</v>
      </c>
      <c r="DT206" s="43">
        <v>0</v>
      </c>
      <c r="DU206" s="43">
        <v>0</v>
      </c>
      <c r="DV206" s="43">
        <v>0</v>
      </c>
      <c r="DW206" s="43">
        <v>0</v>
      </c>
      <c r="DX206" s="43">
        <v>0</v>
      </c>
      <c r="DY206" s="43">
        <v>0</v>
      </c>
      <c r="DZ206" s="43">
        <v>0</v>
      </c>
      <c r="EA206" s="57">
        <f t="shared" si="35"/>
        <v>0</v>
      </c>
      <c r="EB206" s="45" t="str">
        <f t="shared" si="36"/>
        <v>CORRECTO</v>
      </c>
      <c r="EC206" s="45"/>
    </row>
    <row r="207" spans="1:133" ht="19.5" customHeight="1" x14ac:dyDescent="0.25">
      <c r="A207" s="23">
        <v>200</v>
      </c>
      <c r="B207" s="23">
        <v>2026</v>
      </c>
      <c r="C207" s="34" t="s">
        <v>62</v>
      </c>
      <c r="D207" s="28"/>
      <c r="E207" s="117"/>
      <c r="F207" s="25"/>
      <c r="G207" s="28"/>
      <c r="H207" s="28"/>
      <c r="I207" s="29"/>
      <c r="J207" s="29"/>
      <c r="K207" s="30"/>
      <c r="L207" s="31"/>
      <c r="M207" s="32"/>
      <c r="N207" s="33"/>
      <c r="O207" s="32"/>
      <c r="P207" s="32"/>
      <c r="Q207" s="32"/>
      <c r="R207" s="32"/>
      <c r="S207" s="32"/>
      <c r="T207" s="34"/>
      <c r="U207" s="32"/>
      <c r="V207" s="35"/>
      <c r="W207" s="35"/>
      <c r="X207" s="50"/>
      <c r="Y207" s="32"/>
      <c r="Z207" s="32"/>
      <c r="AA207" s="37" t="str">
        <f>+IFERROR(VLOOKUP(AB207,LISTAS!$C$2:$D$13,2,0)," ")</f>
        <v xml:space="preserve"> </v>
      </c>
      <c r="AB207" s="38" t="str">
        <f t="shared" si="37"/>
        <v/>
      </c>
      <c r="AC207" s="47"/>
      <c r="AD207" s="40" t="str">
        <f>+IFERROR(VLOOKUP(AC207,LISTAS!$A$2:$B$207,2,0)," ")</f>
        <v xml:space="preserve"> </v>
      </c>
      <c r="AE207" s="25"/>
      <c r="AF207" s="25"/>
      <c r="AG207" s="108"/>
      <c r="AH207" s="25"/>
      <c r="AI207" s="87"/>
      <c r="AJ207" s="25"/>
      <c r="AK207" s="25"/>
      <c r="AL207" s="25"/>
      <c r="AM207" s="25"/>
      <c r="AN207" s="43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51"/>
      <c r="DH207" s="151">
        <f t="shared" si="38"/>
        <v>0</v>
      </c>
      <c r="DI207" s="43">
        <f t="shared" si="39"/>
        <v>0</v>
      </c>
      <c r="DJ207" s="43">
        <f t="shared" si="40"/>
        <v>0</v>
      </c>
      <c r="DK207" s="145">
        <f t="shared" si="41"/>
        <v>0</v>
      </c>
      <c r="DL207" s="161" t="e">
        <f t="shared" si="42"/>
        <v>#DIV/0!</v>
      </c>
      <c r="DM207" s="147">
        <f t="shared" si="43"/>
        <v>0</v>
      </c>
      <c r="DN207" s="152">
        <f t="shared" si="44"/>
        <v>0</v>
      </c>
      <c r="DO207" s="147">
        <v>0</v>
      </c>
      <c r="DP207" s="43">
        <v>0</v>
      </c>
      <c r="DQ207" s="43">
        <v>0</v>
      </c>
      <c r="DR207" s="43">
        <v>0</v>
      </c>
      <c r="DS207" s="43">
        <v>0</v>
      </c>
      <c r="DT207" s="43">
        <v>0</v>
      </c>
      <c r="DU207" s="43">
        <v>0</v>
      </c>
      <c r="DV207" s="43">
        <v>0</v>
      </c>
      <c r="DW207" s="43">
        <v>0</v>
      </c>
      <c r="DX207" s="43">
        <v>0</v>
      </c>
      <c r="DY207" s="43">
        <v>0</v>
      </c>
      <c r="DZ207" s="43">
        <v>0</v>
      </c>
      <c r="EA207" s="57">
        <f t="shared" si="35"/>
        <v>0</v>
      </c>
      <c r="EB207" s="45" t="str">
        <f t="shared" si="36"/>
        <v>CORRECTO</v>
      </c>
      <c r="EC207" s="45"/>
    </row>
    <row r="208" spans="1:133" ht="19.5" customHeight="1" x14ac:dyDescent="0.25">
      <c r="A208" s="47">
        <v>201</v>
      </c>
      <c r="B208" s="23">
        <v>2026</v>
      </c>
      <c r="C208" s="34" t="s">
        <v>62</v>
      </c>
      <c r="D208" s="28"/>
      <c r="E208" s="117"/>
      <c r="F208" s="25"/>
      <c r="G208" s="28"/>
      <c r="H208" s="28"/>
      <c r="I208" s="29"/>
      <c r="J208" s="29"/>
      <c r="K208" s="30"/>
      <c r="L208" s="31"/>
      <c r="M208" s="32"/>
      <c r="N208" s="33"/>
      <c r="O208" s="32"/>
      <c r="P208" s="32"/>
      <c r="Q208" s="32"/>
      <c r="R208" s="32"/>
      <c r="S208" s="32"/>
      <c r="T208" s="55"/>
      <c r="U208" s="32"/>
      <c r="V208" s="35"/>
      <c r="W208" s="35"/>
      <c r="X208" s="50"/>
      <c r="Y208" s="32"/>
      <c r="Z208" s="32"/>
      <c r="AA208" s="37" t="str">
        <f>+IFERROR(VLOOKUP(AB208,LISTAS!$C$2:$D$13,2,0)," ")</f>
        <v xml:space="preserve"> </v>
      </c>
      <c r="AB208" s="38" t="str">
        <f t="shared" si="37"/>
        <v/>
      </c>
      <c r="AC208" s="47"/>
      <c r="AD208" s="40" t="str">
        <f>+IFERROR(VLOOKUP(AC208,LISTAS!$A$2:$B$207,2,0)," ")</f>
        <v xml:space="preserve"> </v>
      </c>
      <c r="AE208" s="25"/>
      <c r="AF208" s="25"/>
      <c r="AG208" s="108"/>
      <c r="AH208" s="25"/>
      <c r="AI208" s="87"/>
      <c r="AJ208" s="25"/>
      <c r="AK208" s="25"/>
      <c r="AL208" s="25"/>
      <c r="AM208" s="25"/>
      <c r="AN208" s="43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51"/>
      <c r="DH208" s="151">
        <f t="shared" si="38"/>
        <v>0</v>
      </c>
      <c r="DI208" s="43">
        <f t="shared" si="39"/>
        <v>0</v>
      </c>
      <c r="DJ208" s="43">
        <f t="shared" si="40"/>
        <v>0</v>
      </c>
      <c r="DK208" s="145">
        <f t="shared" si="41"/>
        <v>0</v>
      </c>
      <c r="DL208" s="161" t="e">
        <f t="shared" si="42"/>
        <v>#DIV/0!</v>
      </c>
      <c r="DM208" s="147">
        <f t="shared" si="43"/>
        <v>0</v>
      </c>
      <c r="DN208" s="152">
        <f t="shared" si="44"/>
        <v>0</v>
      </c>
      <c r="DO208" s="147">
        <v>0</v>
      </c>
      <c r="DP208" s="43">
        <v>0</v>
      </c>
      <c r="DQ208" s="43">
        <v>0</v>
      </c>
      <c r="DR208" s="43">
        <v>0</v>
      </c>
      <c r="DS208" s="43">
        <v>0</v>
      </c>
      <c r="DT208" s="43">
        <v>0</v>
      </c>
      <c r="DU208" s="43">
        <v>0</v>
      </c>
      <c r="DV208" s="43">
        <v>0</v>
      </c>
      <c r="DW208" s="43">
        <v>0</v>
      </c>
      <c r="DX208" s="43">
        <v>0</v>
      </c>
      <c r="DY208" s="43">
        <v>0</v>
      </c>
      <c r="DZ208" s="43">
        <v>0</v>
      </c>
      <c r="EA208" s="57">
        <f t="shared" si="35"/>
        <v>0</v>
      </c>
      <c r="EB208" s="45" t="str">
        <f t="shared" si="36"/>
        <v>CORRECTO</v>
      </c>
      <c r="EC208" s="45"/>
    </row>
    <row r="209" spans="1:133" ht="19.5" customHeight="1" x14ac:dyDescent="0.25">
      <c r="A209" s="47">
        <v>202</v>
      </c>
      <c r="B209" s="23">
        <v>2026</v>
      </c>
      <c r="C209" s="34" t="s">
        <v>62</v>
      </c>
      <c r="D209" s="28"/>
      <c r="E209" s="117"/>
      <c r="F209" s="25"/>
      <c r="G209" s="28"/>
      <c r="H209" s="28"/>
      <c r="I209" s="29"/>
      <c r="J209" s="29"/>
      <c r="K209" s="30"/>
      <c r="L209" s="31"/>
      <c r="M209" s="32"/>
      <c r="N209" s="33"/>
      <c r="O209" s="32"/>
      <c r="P209" s="32"/>
      <c r="Q209" s="32"/>
      <c r="R209" s="32"/>
      <c r="S209" s="32"/>
      <c r="T209" s="55"/>
      <c r="U209" s="32"/>
      <c r="V209" s="35"/>
      <c r="W209" s="35"/>
      <c r="X209" s="50"/>
      <c r="Y209" s="32"/>
      <c r="Z209" s="32"/>
      <c r="AA209" s="37" t="str">
        <f>+IFERROR(VLOOKUP(AB209,LISTAS!$C$2:$D$13,2,0)," ")</f>
        <v xml:space="preserve"> </v>
      </c>
      <c r="AB209" s="38" t="str">
        <f t="shared" si="37"/>
        <v/>
      </c>
      <c r="AC209" s="47"/>
      <c r="AD209" s="40" t="str">
        <f>+IFERROR(VLOOKUP(AC209,LISTAS!$A$2:$B$207,2,0)," ")</f>
        <v xml:space="preserve"> </v>
      </c>
      <c r="AE209" s="25"/>
      <c r="AF209" s="25"/>
      <c r="AG209" s="108"/>
      <c r="AH209" s="25"/>
      <c r="AI209" s="87"/>
      <c r="AJ209" s="25"/>
      <c r="AK209" s="25"/>
      <c r="AL209" s="25"/>
      <c r="AM209" s="25"/>
      <c r="AN209" s="43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51"/>
      <c r="DH209" s="151">
        <f t="shared" si="38"/>
        <v>0</v>
      </c>
      <c r="DI209" s="43">
        <f t="shared" si="39"/>
        <v>0</v>
      </c>
      <c r="DJ209" s="43">
        <f t="shared" si="40"/>
        <v>0</v>
      </c>
      <c r="DK209" s="145">
        <f t="shared" si="41"/>
        <v>0</v>
      </c>
      <c r="DL209" s="161" t="e">
        <f t="shared" si="42"/>
        <v>#DIV/0!</v>
      </c>
      <c r="DM209" s="147">
        <f t="shared" si="43"/>
        <v>0</v>
      </c>
      <c r="DN209" s="152">
        <f t="shared" si="44"/>
        <v>0</v>
      </c>
      <c r="DO209" s="147">
        <v>0</v>
      </c>
      <c r="DP209" s="43">
        <v>0</v>
      </c>
      <c r="DQ209" s="43">
        <v>0</v>
      </c>
      <c r="DR209" s="43">
        <v>0</v>
      </c>
      <c r="DS209" s="43">
        <v>0</v>
      </c>
      <c r="DT209" s="43">
        <v>0</v>
      </c>
      <c r="DU209" s="43">
        <v>0</v>
      </c>
      <c r="DV209" s="43">
        <v>0</v>
      </c>
      <c r="DW209" s="43">
        <v>0</v>
      </c>
      <c r="DX209" s="43">
        <v>0</v>
      </c>
      <c r="DY209" s="43">
        <v>0</v>
      </c>
      <c r="DZ209" s="43">
        <v>0</v>
      </c>
      <c r="EA209" s="57">
        <f t="shared" si="35"/>
        <v>0</v>
      </c>
      <c r="EB209" s="45" t="str">
        <f t="shared" si="36"/>
        <v>CORRECTO</v>
      </c>
      <c r="EC209" s="45"/>
    </row>
    <row r="210" spans="1:133" ht="19.5" customHeight="1" x14ac:dyDescent="0.25">
      <c r="A210" s="47">
        <v>203</v>
      </c>
      <c r="B210" s="23">
        <v>2026</v>
      </c>
      <c r="C210" s="34" t="s">
        <v>62</v>
      </c>
      <c r="D210" s="28"/>
      <c r="E210" s="117"/>
      <c r="F210" s="25"/>
      <c r="G210" s="28"/>
      <c r="H210" s="28"/>
      <c r="I210" s="29"/>
      <c r="J210" s="29"/>
      <c r="K210" s="30"/>
      <c r="L210" s="31"/>
      <c r="M210" s="32"/>
      <c r="N210" s="33"/>
      <c r="O210" s="32"/>
      <c r="P210" s="32"/>
      <c r="Q210" s="32"/>
      <c r="R210" s="32"/>
      <c r="S210" s="32"/>
      <c r="T210" s="34"/>
      <c r="U210" s="32"/>
      <c r="V210" s="35"/>
      <c r="W210" s="35"/>
      <c r="X210" s="50"/>
      <c r="Y210" s="32"/>
      <c r="Z210" s="32"/>
      <c r="AA210" s="37" t="str">
        <f>+IFERROR(VLOOKUP(AB210,LISTAS!$C$2:$D$13,2,0)," ")</f>
        <v xml:space="preserve"> </v>
      </c>
      <c r="AB210" s="38" t="str">
        <f t="shared" si="37"/>
        <v/>
      </c>
      <c r="AC210" s="47"/>
      <c r="AD210" s="40" t="str">
        <f>+IFERROR(VLOOKUP(AC210,LISTAS!$A$2:$B$207,2,0)," ")</f>
        <v xml:space="preserve"> </v>
      </c>
      <c r="AE210" s="25"/>
      <c r="AF210" s="25"/>
      <c r="AG210" s="108"/>
      <c r="AH210" s="25"/>
      <c r="AI210" s="87"/>
      <c r="AJ210" s="25"/>
      <c r="AK210" s="25"/>
      <c r="AL210" s="25"/>
      <c r="AM210" s="25"/>
      <c r="AN210" s="43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51"/>
      <c r="DH210" s="151">
        <f t="shared" si="38"/>
        <v>0</v>
      </c>
      <c r="DI210" s="43">
        <f t="shared" si="39"/>
        <v>0</v>
      </c>
      <c r="DJ210" s="43">
        <f t="shared" si="40"/>
        <v>0</v>
      </c>
      <c r="DK210" s="145">
        <f t="shared" si="41"/>
        <v>0</v>
      </c>
      <c r="DL210" s="161" t="e">
        <f t="shared" si="42"/>
        <v>#DIV/0!</v>
      </c>
      <c r="DM210" s="147">
        <f t="shared" si="43"/>
        <v>0</v>
      </c>
      <c r="DN210" s="152">
        <f t="shared" si="44"/>
        <v>0</v>
      </c>
      <c r="DO210" s="147">
        <v>0</v>
      </c>
      <c r="DP210" s="43">
        <v>0</v>
      </c>
      <c r="DQ210" s="43">
        <v>0</v>
      </c>
      <c r="DR210" s="43">
        <v>0</v>
      </c>
      <c r="DS210" s="43">
        <v>0</v>
      </c>
      <c r="DT210" s="43">
        <v>0</v>
      </c>
      <c r="DU210" s="43">
        <v>0</v>
      </c>
      <c r="DV210" s="43">
        <v>0</v>
      </c>
      <c r="DW210" s="43">
        <v>0</v>
      </c>
      <c r="DX210" s="43">
        <v>0</v>
      </c>
      <c r="DY210" s="43">
        <v>0</v>
      </c>
      <c r="DZ210" s="43">
        <v>0</v>
      </c>
      <c r="EA210" s="57">
        <f t="shared" si="35"/>
        <v>0</v>
      </c>
      <c r="EB210" s="45" t="str">
        <f t="shared" si="36"/>
        <v>CORRECTO</v>
      </c>
      <c r="EC210" s="45"/>
    </row>
    <row r="211" spans="1:133" ht="19.5" customHeight="1" x14ac:dyDescent="0.25">
      <c r="A211" s="23">
        <v>204</v>
      </c>
      <c r="B211" s="23">
        <v>2026</v>
      </c>
      <c r="C211" s="34" t="s">
        <v>62</v>
      </c>
      <c r="D211" s="25"/>
      <c r="E211" s="25"/>
      <c r="F211" s="25"/>
      <c r="G211" s="28"/>
      <c r="H211" s="28"/>
      <c r="I211" s="29"/>
      <c r="J211" s="29"/>
      <c r="K211" s="30"/>
      <c r="L211" s="31"/>
      <c r="M211" s="118"/>
      <c r="N211" s="54"/>
      <c r="O211" s="53"/>
      <c r="P211" s="53"/>
      <c r="Q211" s="53"/>
      <c r="R211" s="53"/>
      <c r="S211" s="118"/>
      <c r="T211" s="119"/>
      <c r="U211" s="32"/>
      <c r="V211" s="35"/>
      <c r="W211" s="35"/>
      <c r="X211" s="36"/>
      <c r="Y211" s="32"/>
      <c r="Z211" s="32"/>
      <c r="AA211" s="37" t="str">
        <f>+IFERROR(VLOOKUP(AB211,LISTAS!$C$2:$D$13,2,0)," ")</f>
        <v xml:space="preserve"> </v>
      </c>
      <c r="AB211" s="38" t="str">
        <f t="shared" si="37"/>
        <v/>
      </c>
      <c r="AC211" s="58"/>
      <c r="AD211" s="40" t="str">
        <f>+IFERROR(VLOOKUP(AC211,LISTAS!$A$2:$B$207,2,0)," ")</f>
        <v xml:space="preserve"> </v>
      </c>
      <c r="AE211" s="25"/>
      <c r="AF211" s="25"/>
      <c r="AG211" s="108"/>
      <c r="AH211" s="25"/>
      <c r="AI211" s="87"/>
      <c r="AJ211" s="25"/>
      <c r="AK211" s="25"/>
      <c r="AL211" s="25"/>
      <c r="AM211" s="25"/>
      <c r="AN211" s="43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51"/>
      <c r="DH211" s="151">
        <f t="shared" si="38"/>
        <v>0</v>
      </c>
      <c r="DI211" s="43">
        <f t="shared" si="39"/>
        <v>0</v>
      </c>
      <c r="DJ211" s="43">
        <f t="shared" si="40"/>
        <v>0</v>
      </c>
      <c r="DK211" s="145">
        <f t="shared" si="41"/>
        <v>0</v>
      </c>
      <c r="DL211" s="161" t="e">
        <f t="shared" si="42"/>
        <v>#DIV/0!</v>
      </c>
      <c r="DM211" s="147">
        <f t="shared" si="43"/>
        <v>0</v>
      </c>
      <c r="DN211" s="152">
        <f t="shared" si="44"/>
        <v>0</v>
      </c>
      <c r="DO211" s="147">
        <v>0</v>
      </c>
      <c r="DP211" s="43">
        <v>0</v>
      </c>
      <c r="DQ211" s="43">
        <v>0</v>
      </c>
      <c r="DR211" s="43">
        <v>0</v>
      </c>
      <c r="DS211" s="43">
        <v>0</v>
      </c>
      <c r="DT211" s="43">
        <v>0</v>
      </c>
      <c r="DU211" s="43">
        <v>0</v>
      </c>
      <c r="DV211" s="43">
        <v>0</v>
      </c>
      <c r="DW211" s="43">
        <v>0</v>
      </c>
      <c r="DX211" s="43">
        <v>0</v>
      </c>
      <c r="DY211" s="43">
        <v>0</v>
      </c>
      <c r="DZ211" s="43">
        <v>0</v>
      </c>
      <c r="EA211" s="57">
        <f t="shared" si="35"/>
        <v>0</v>
      </c>
      <c r="EB211" s="45" t="str">
        <f t="shared" si="36"/>
        <v>CORRECTO</v>
      </c>
      <c r="EC211" s="45"/>
    </row>
    <row r="212" spans="1:133" ht="19.5" customHeight="1" x14ac:dyDescent="0.25">
      <c r="A212" s="47">
        <v>205</v>
      </c>
      <c r="B212" s="23">
        <v>2026</v>
      </c>
      <c r="C212" s="34" t="s">
        <v>62</v>
      </c>
      <c r="D212" s="25"/>
      <c r="E212" s="25"/>
      <c r="F212" s="25"/>
      <c r="G212" s="28"/>
      <c r="H212" s="28"/>
      <c r="I212" s="29"/>
      <c r="J212" s="29"/>
      <c r="K212" s="30"/>
      <c r="L212" s="31"/>
      <c r="M212" s="118"/>
      <c r="N212" s="54"/>
      <c r="O212" s="53"/>
      <c r="P212" s="53"/>
      <c r="Q212" s="53"/>
      <c r="R212" s="53"/>
      <c r="S212" s="118"/>
      <c r="T212" s="119"/>
      <c r="U212" s="32"/>
      <c r="V212" s="35"/>
      <c r="W212" s="35"/>
      <c r="X212" s="36"/>
      <c r="Y212" s="32"/>
      <c r="Z212" s="32"/>
      <c r="AA212" s="37" t="str">
        <f>+IFERROR(VLOOKUP(AB212,LISTAS!$C$2:$D$13,2,0)," ")</f>
        <v xml:space="preserve"> </v>
      </c>
      <c r="AB212" s="38" t="str">
        <f t="shared" si="37"/>
        <v/>
      </c>
      <c r="AC212" s="58"/>
      <c r="AD212" s="40" t="str">
        <f>+IFERROR(VLOOKUP(AC212,LISTAS!$A$2:$B$207,2,0)," ")</f>
        <v xml:space="preserve"> </v>
      </c>
      <c r="AE212" s="25"/>
      <c r="AF212" s="25"/>
      <c r="AG212" s="108"/>
      <c r="AH212" s="25"/>
      <c r="AI212" s="87"/>
      <c r="AJ212" s="25"/>
      <c r="AK212" s="25"/>
      <c r="AL212" s="25"/>
      <c r="AM212" s="25"/>
      <c r="AN212" s="43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51"/>
      <c r="DH212" s="151">
        <f t="shared" si="38"/>
        <v>0</v>
      </c>
      <c r="DI212" s="43">
        <f t="shared" si="39"/>
        <v>0</v>
      </c>
      <c r="DJ212" s="43">
        <f t="shared" si="40"/>
        <v>0</v>
      </c>
      <c r="DK212" s="145">
        <f t="shared" si="41"/>
        <v>0</v>
      </c>
      <c r="DL212" s="161" t="e">
        <f t="shared" si="42"/>
        <v>#DIV/0!</v>
      </c>
      <c r="DM212" s="147">
        <f t="shared" si="43"/>
        <v>0</v>
      </c>
      <c r="DN212" s="152">
        <f t="shared" si="44"/>
        <v>0</v>
      </c>
      <c r="DO212" s="147">
        <v>0</v>
      </c>
      <c r="DP212" s="43">
        <v>0</v>
      </c>
      <c r="DQ212" s="43">
        <v>0</v>
      </c>
      <c r="DR212" s="43">
        <v>0</v>
      </c>
      <c r="DS212" s="43">
        <v>0</v>
      </c>
      <c r="DT212" s="43">
        <v>0</v>
      </c>
      <c r="DU212" s="43">
        <v>0</v>
      </c>
      <c r="DV212" s="43">
        <v>0</v>
      </c>
      <c r="DW212" s="43">
        <v>0</v>
      </c>
      <c r="DX212" s="43">
        <v>0</v>
      </c>
      <c r="DY212" s="43">
        <v>0</v>
      </c>
      <c r="DZ212" s="43">
        <v>0</v>
      </c>
      <c r="EA212" s="57">
        <f t="shared" si="35"/>
        <v>0</v>
      </c>
      <c r="EB212" s="45" t="str">
        <f t="shared" si="36"/>
        <v>CORRECTO</v>
      </c>
      <c r="EC212" s="45"/>
    </row>
    <row r="213" spans="1:133" ht="19.5" customHeight="1" x14ac:dyDescent="0.25">
      <c r="A213" s="47">
        <v>206</v>
      </c>
      <c r="B213" s="23">
        <v>2026</v>
      </c>
      <c r="C213" s="34" t="s">
        <v>62</v>
      </c>
      <c r="D213" s="28"/>
      <c r="E213" s="24"/>
      <c r="F213" s="26"/>
      <c r="G213" s="28"/>
      <c r="H213" s="28"/>
      <c r="I213" s="29"/>
      <c r="J213" s="29"/>
      <c r="K213" s="30"/>
      <c r="L213" s="31"/>
      <c r="M213" s="118"/>
      <c r="N213" s="54"/>
      <c r="O213" s="53"/>
      <c r="P213" s="53"/>
      <c r="Q213" s="53"/>
      <c r="R213" s="53"/>
      <c r="S213" s="118"/>
      <c r="T213" s="119"/>
      <c r="U213" s="32"/>
      <c r="V213" s="35"/>
      <c r="W213" s="35"/>
      <c r="X213" s="36"/>
      <c r="Y213" s="32"/>
      <c r="Z213" s="32"/>
      <c r="AA213" s="37" t="str">
        <f>+IFERROR(VLOOKUP(AB213,LISTAS!$C$2:$D$13,2,0)," ")</f>
        <v xml:space="preserve"> </v>
      </c>
      <c r="AB213" s="38" t="str">
        <f t="shared" si="37"/>
        <v/>
      </c>
      <c r="AC213" s="47"/>
      <c r="AD213" s="40" t="str">
        <f>+IFERROR(VLOOKUP(AC213,LISTAS!$A$2:$B$207,2,0)," ")</f>
        <v xml:space="preserve"> </v>
      </c>
      <c r="AE213" s="25"/>
      <c r="AF213" s="25"/>
      <c r="AG213" s="108"/>
      <c r="AH213" s="25"/>
      <c r="AI213" s="87"/>
      <c r="AJ213" s="25"/>
      <c r="AK213" s="25"/>
      <c r="AL213" s="25"/>
      <c r="AM213" s="25"/>
      <c r="AN213" s="43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51"/>
      <c r="DH213" s="151">
        <f t="shared" si="38"/>
        <v>0</v>
      </c>
      <c r="DI213" s="43">
        <f t="shared" si="39"/>
        <v>0</v>
      </c>
      <c r="DJ213" s="43">
        <f t="shared" si="40"/>
        <v>0</v>
      </c>
      <c r="DK213" s="145">
        <f t="shared" si="41"/>
        <v>0</v>
      </c>
      <c r="DL213" s="161" t="e">
        <f t="shared" si="42"/>
        <v>#DIV/0!</v>
      </c>
      <c r="DM213" s="147">
        <f t="shared" si="43"/>
        <v>0</v>
      </c>
      <c r="DN213" s="152">
        <f t="shared" si="44"/>
        <v>0</v>
      </c>
      <c r="DO213" s="147">
        <v>0</v>
      </c>
      <c r="DP213" s="43">
        <v>0</v>
      </c>
      <c r="DQ213" s="43">
        <v>0</v>
      </c>
      <c r="DR213" s="43">
        <v>0</v>
      </c>
      <c r="DS213" s="43">
        <v>0</v>
      </c>
      <c r="DT213" s="43">
        <v>0</v>
      </c>
      <c r="DU213" s="43">
        <v>0</v>
      </c>
      <c r="DV213" s="43">
        <v>0</v>
      </c>
      <c r="DW213" s="43">
        <v>0</v>
      </c>
      <c r="DX213" s="43">
        <v>0</v>
      </c>
      <c r="DY213" s="43">
        <v>0</v>
      </c>
      <c r="DZ213" s="43">
        <v>0</v>
      </c>
      <c r="EA213" s="57">
        <f t="shared" si="35"/>
        <v>0</v>
      </c>
      <c r="EB213" s="45" t="str">
        <f t="shared" si="36"/>
        <v>CORRECTO</v>
      </c>
      <c r="EC213" s="45"/>
    </row>
    <row r="214" spans="1:133" ht="19.5" customHeight="1" x14ac:dyDescent="0.25">
      <c r="A214" s="23">
        <v>207</v>
      </c>
      <c r="B214" s="23">
        <v>2026</v>
      </c>
      <c r="C214" s="34" t="s">
        <v>62</v>
      </c>
      <c r="D214" s="28"/>
      <c r="E214" s="117"/>
      <c r="F214" s="51"/>
      <c r="G214" s="28"/>
      <c r="H214" s="28"/>
      <c r="I214" s="28"/>
      <c r="J214" s="29"/>
      <c r="K214" s="30"/>
      <c r="L214" s="31"/>
      <c r="M214" s="53"/>
      <c r="N214" s="54"/>
      <c r="O214" s="53"/>
      <c r="P214" s="53"/>
      <c r="Q214" s="53"/>
      <c r="R214" s="53"/>
      <c r="S214" s="53"/>
      <c r="T214" s="55"/>
      <c r="U214" s="32"/>
      <c r="V214" s="35"/>
      <c r="W214" s="30"/>
      <c r="X214" s="56"/>
      <c r="Y214" s="32"/>
      <c r="Z214" s="32"/>
      <c r="AA214" s="37" t="str">
        <f>+IFERROR(VLOOKUP(AB214,LISTAS!$C$2:$D$13,2,0)," ")</f>
        <v xml:space="preserve"> </v>
      </c>
      <c r="AB214" s="38" t="str">
        <f t="shared" si="37"/>
        <v/>
      </c>
      <c r="AC214" s="47"/>
      <c r="AD214" s="40" t="str">
        <f>+IFERROR(VLOOKUP(AC214,LISTAS!$A$2:$B$207,2,0)," ")</f>
        <v xml:space="preserve"> </v>
      </c>
      <c r="AE214" s="25"/>
      <c r="AF214" s="25"/>
      <c r="AG214" s="108"/>
      <c r="AH214" s="25"/>
      <c r="AI214" s="87"/>
      <c r="AJ214" s="25"/>
      <c r="AK214" s="25"/>
      <c r="AL214" s="25"/>
      <c r="AM214" s="25"/>
      <c r="AN214" s="43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51"/>
      <c r="DH214" s="151">
        <f t="shared" si="38"/>
        <v>0</v>
      </c>
      <c r="DI214" s="43">
        <f t="shared" si="39"/>
        <v>0</v>
      </c>
      <c r="DJ214" s="43">
        <f t="shared" si="40"/>
        <v>0</v>
      </c>
      <c r="DK214" s="145">
        <f t="shared" si="41"/>
        <v>0</v>
      </c>
      <c r="DL214" s="161" t="e">
        <f t="shared" si="42"/>
        <v>#DIV/0!</v>
      </c>
      <c r="DM214" s="147">
        <f t="shared" si="43"/>
        <v>0</v>
      </c>
      <c r="DN214" s="152">
        <f t="shared" si="44"/>
        <v>0</v>
      </c>
      <c r="DO214" s="147">
        <v>0</v>
      </c>
      <c r="DP214" s="43">
        <v>0</v>
      </c>
      <c r="DQ214" s="43">
        <v>0</v>
      </c>
      <c r="DR214" s="43">
        <v>0</v>
      </c>
      <c r="DS214" s="43">
        <v>0</v>
      </c>
      <c r="DT214" s="43">
        <v>0</v>
      </c>
      <c r="DU214" s="43">
        <v>0</v>
      </c>
      <c r="DV214" s="43">
        <v>0</v>
      </c>
      <c r="DW214" s="43">
        <v>0</v>
      </c>
      <c r="DX214" s="43">
        <v>0</v>
      </c>
      <c r="DY214" s="43">
        <v>0</v>
      </c>
      <c r="DZ214" s="43">
        <v>0</v>
      </c>
      <c r="EA214" s="57">
        <f t="shared" si="35"/>
        <v>0</v>
      </c>
      <c r="EB214" s="45" t="str">
        <f t="shared" si="36"/>
        <v>CORRECTO</v>
      </c>
      <c r="EC214" s="45"/>
    </row>
    <row r="215" spans="1:133" ht="19.5" customHeight="1" x14ac:dyDescent="0.25">
      <c r="A215" s="47">
        <v>208</v>
      </c>
      <c r="B215" s="23">
        <v>2026</v>
      </c>
      <c r="C215" s="34" t="s">
        <v>62</v>
      </c>
      <c r="D215" s="28"/>
      <c r="E215" s="117"/>
      <c r="F215" s="25"/>
      <c r="G215" s="28"/>
      <c r="H215" s="28"/>
      <c r="I215" s="28"/>
      <c r="J215" s="28"/>
      <c r="K215" s="30"/>
      <c r="L215" s="47"/>
      <c r="M215" s="32"/>
      <c r="N215" s="33"/>
      <c r="O215" s="32"/>
      <c r="P215" s="32"/>
      <c r="Q215" s="32"/>
      <c r="R215" s="32"/>
      <c r="S215" s="32"/>
      <c r="T215" s="55"/>
      <c r="U215" s="32"/>
      <c r="V215" s="35"/>
      <c r="W215" s="35"/>
      <c r="X215" s="50"/>
      <c r="Y215" s="32"/>
      <c r="Z215" s="32"/>
      <c r="AA215" s="37" t="str">
        <f>+IFERROR(VLOOKUP(AB215,LISTAS!$C$2:$D$13,2,0)," ")</f>
        <v xml:space="preserve"> </v>
      </c>
      <c r="AB215" s="38" t="str">
        <f t="shared" si="37"/>
        <v/>
      </c>
      <c r="AC215" s="47"/>
      <c r="AD215" s="40" t="str">
        <f>+IFERROR(VLOOKUP(AC215,LISTAS!$A$2:$B$207,2,0)," ")</f>
        <v xml:space="preserve"> </v>
      </c>
      <c r="AE215" s="25"/>
      <c r="AF215" s="25"/>
      <c r="AG215" s="108"/>
      <c r="AH215" s="25"/>
      <c r="AI215" s="87"/>
      <c r="AJ215" s="25"/>
      <c r="AK215" s="25"/>
      <c r="AL215" s="25"/>
      <c r="AM215" s="25"/>
      <c r="AN215" s="43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51"/>
      <c r="DH215" s="151">
        <f t="shared" si="38"/>
        <v>0</v>
      </c>
      <c r="DI215" s="43">
        <f t="shared" si="39"/>
        <v>0</v>
      </c>
      <c r="DJ215" s="43">
        <f t="shared" si="40"/>
        <v>0</v>
      </c>
      <c r="DK215" s="145">
        <f t="shared" si="41"/>
        <v>0</v>
      </c>
      <c r="DL215" s="161" t="e">
        <f t="shared" si="42"/>
        <v>#DIV/0!</v>
      </c>
      <c r="DM215" s="147">
        <f t="shared" si="43"/>
        <v>0</v>
      </c>
      <c r="DN215" s="152">
        <f t="shared" si="44"/>
        <v>0</v>
      </c>
      <c r="DO215" s="147">
        <v>0</v>
      </c>
      <c r="DP215" s="43">
        <v>0</v>
      </c>
      <c r="DQ215" s="43">
        <v>0</v>
      </c>
      <c r="DR215" s="43">
        <v>0</v>
      </c>
      <c r="DS215" s="43">
        <v>0</v>
      </c>
      <c r="DT215" s="43">
        <v>0</v>
      </c>
      <c r="DU215" s="43">
        <v>0</v>
      </c>
      <c r="DV215" s="43">
        <v>0</v>
      </c>
      <c r="DW215" s="43">
        <v>0</v>
      </c>
      <c r="DX215" s="43">
        <v>0</v>
      </c>
      <c r="DY215" s="43">
        <v>0</v>
      </c>
      <c r="DZ215" s="43">
        <v>0</v>
      </c>
      <c r="EA215" s="57">
        <f t="shared" si="35"/>
        <v>0</v>
      </c>
      <c r="EB215" s="45" t="str">
        <f t="shared" si="36"/>
        <v>CORRECTO</v>
      </c>
      <c r="EC215" s="45"/>
    </row>
    <row r="216" spans="1:133" ht="19.5" customHeight="1" x14ac:dyDescent="0.25">
      <c r="A216" s="47">
        <v>209</v>
      </c>
      <c r="B216" s="23">
        <v>2026</v>
      </c>
      <c r="C216" s="34" t="s">
        <v>62</v>
      </c>
      <c r="D216" s="28"/>
      <c r="E216" s="117"/>
      <c r="F216" s="25"/>
      <c r="G216" s="28"/>
      <c r="H216" s="28"/>
      <c r="I216" s="28"/>
      <c r="J216" s="28"/>
      <c r="K216" s="30"/>
      <c r="L216" s="47"/>
      <c r="M216" s="32"/>
      <c r="N216" s="33"/>
      <c r="O216" s="32"/>
      <c r="P216" s="32"/>
      <c r="Q216" s="32"/>
      <c r="R216" s="32"/>
      <c r="S216" s="32"/>
      <c r="T216" s="55"/>
      <c r="U216" s="32"/>
      <c r="V216" s="35"/>
      <c r="W216" s="35"/>
      <c r="X216" s="50"/>
      <c r="Y216" s="32"/>
      <c r="Z216" s="32"/>
      <c r="AA216" s="37" t="str">
        <f>+IFERROR(VLOOKUP(AB216,LISTAS!$C$2:$D$13,2,0)," ")</f>
        <v xml:space="preserve"> </v>
      </c>
      <c r="AB216" s="38" t="str">
        <f t="shared" si="37"/>
        <v/>
      </c>
      <c r="AC216" s="47"/>
      <c r="AD216" s="40" t="str">
        <f>+IFERROR(VLOOKUP(AC216,LISTAS!$A$2:$B$207,2,0)," ")</f>
        <v xml:space="preserve"> </v>
      </c>
      <c r="AE216" s="25"/>
      <c r="AF216" s="25"/>
      <c r="AG216" s="108"/>
      <c r="AH216" s="25"/>
      <c r="AI216" s="87"/>
      <c r="AJ216" s="25"/>
      <c r="AK216" s="25"/>
      <c r="AL216" s="25"/>
      <c r="AM216" s="25"/>
      <c r="AN216" s="43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51"/>
      <c r="DH216" s="151">
        <f t="shared" si="38"/>
        <v>0</v>
      </c>
      <c r="DI216" s="43">
        <f t="shared" si="39"/>
        <v>0</v>
      </c>
      <c r="DJ216" s="43">
        <f t="shared" si="40"/>
        <v>0</v>
      </c>
      <c r="DK216" s="145">
        <f t="shared" si="41"/>
        <v>0</v>
      </c>
      <c r="DL216" s="161" t="e">
        <f t="shared" si="42"/>
        <v>#DIV/0!</v>
      </c>
      <c r="DM216" s="147">
        <f t="shared" si="43"/>
        <v>0</v>
      </c>
      <c r="DN216" s="152">
        <f t="shared" si="44"/>
        <v>0</v>
      </c>
      <c r="DO216" s="147">
        <v>0</v>
      </c>
      <c r="DP216" s="43">
        <v>0</v>
      </c>
      <c r="DQ216" s="43">
        <v>0</v>
      </c>
      <c r="DR216" s="43">
        <v>0</v>
      </c>
      <c r="DS216" s="43">
        <v>0</v>
      </c>
      <c r="DT216" s="43">
        <v>0</v>
      </c>
      <c r="DU216" s="43">
        <v>0</v>
      </c>
      <c r="DV216" s="43">
        <v>0</v>
      </c>
      <c r="DW216" s="43">
        <v>0</v>
      </c>
      <c r="DX216" s="43">
        <v>0</v>
      </c>
      <c r="DY216" s="43">
        <v>0</v>
      </c>
      <c r="DZ216" s="43">
        <v>0</v>
      </c>
      <c r="EA216" s="57">
        <f t="shared" si="35"/>
        <v>0</v>
      </c>
      <c r="EB216" s="45" t="str">
        <f t="shared" si="36"/>
        <v>CORRECTO</v>
      </c>
      <c r="EC216" s="45"/>
    </row>
    <row r="217" spans="1:133" ht="19.5" customHeight="1" x14ac:dyDescent="0.25">
      <c r="A217" s="47">
        <v>210</v>
      </c>
      <c r="B217" s="23">
        <v>2026</v>
      </c>
      <c r="C217" s="34" t="s">
        <v>62</v>
      </c>
      <c r="D217" s="28"/>
      <c r="E217" s="117"/>
      <c r="F217" s="25"/>
      <c r="G217" s="28"/>
      <c r="H217" s="28"/>
      <c r="I217" s="28"/>
      <c r="J217" s="28"/>
      <c r="K217" s="30"/>
      <c r="L217" s="47"/>
      <c r="M217" s="32"/>
      <c r="N217" s="33"/>
      <c r="O217" s="32"/>
      <c r="P217" s="32"/>
      <c r="Q217" s="32"/>
      <c r="R217" s="32"/>
      <c r="S217" s="32"/>
      <c r="T217" s="55"/>
      <c r="U217" s="32"/>
      <c r="V217" s="35"/>
      <c r="W217" s="35"/>
      <c r="X217" s="50"/>
      <c r="Y217" s="32"/>
      <c r="Z217" s="32"/>
      <c r="AA217" s="37" t="str">
        <f>+IFERROR(VLOOKUP(AB217,LISTAS!$C$2:$D$13,2,0)," ")</f>
        <v xml:space="preserve"> </v>
      </c>
      <c r="AB217" s="38" t="str">
        <f t="shared" si="37"/>
        <v/>
      </c>
      <c r="AC217" s="47"/>
      <c r="AD217" s="40" t="str">
        <f>+IFERROR(VLOOKUP(AC217,LISTAS!$A$2:$B$207,2,0)," ")</f>
        <v xml:space="preserve"> </v>
      </c>
      <c r="AE217" s="25"/>
      <c r="AF217" s="25"/>
      <c r="AG217" s="108"/>
      <c r="AH217" s="25"/>
      <c r="AI217" s="87"/>
      <c r="AJ217" s="25"/>
      <c r="AK217" s="25"/>
      <c r="AL217" s="25"/>
      <c r="AM217" s="25"/>
      <c r="AN217" s="43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51"/>
      <c r="DH217" s="151">
        <f t="shared" si="38"/>
        <v>0</v>
      </c>
      <c r="DI217" s="43">
        <f t="shared" si="39"/>
        <v>0</v>
      </c>
      <c r="DJ217" s="43">
        <f t="shared" si="40"/>
        <v>0</v>
      </c>
      <c r="DK217" s="145">
        <f t="shared" si="41"/>
        <v>0</v>
      </c>
      <c r="DL217" s="161" t="e">
        <f t="shared" si="42"/>
        <v>#DIV/0!</v>
      </c>
      <c r="DM217" s="147">
        <f t="shared" si="43"/>
        <v>0</v>
      </c>
      <c r="DN217" s="152">
        <f t="shared" si="44"/>
        <v>0</v>
      </c>
      <c r="DO217" s="147">
        <v>0</v>
      </c>
      <c r="DP217" s="43">
        <v>0</v>
      </c>
      <c r="DQ217" s="43">
        <v>0</v>
      </c>
      <c r="DR217" s="43">
        <v>0</v>
      </c>
      <c r="DS217" s="43">
        <v>0</v>
      </c>
      <c r="DT217" s="43">
        <v>0</v>
      </c>
      <c r="DU217" s="43">
        <v>0</v>
      </c>
      <c r="DV217" s="43">
        <v>0</v>
      </c>
      <c r="DW217" s="43">
        <v>0</v>
      </c>
      <c r="DX217" s="43">
        <v>0</v>
      </c>
      <c r="DY217" s="43">
        <v>0</v>
      </c>
      <c r="DZ217" s="43">
        <v>0</v>
      </c>
      <c r="EA217" s="57">
        <f t="shared" si="35"/>
        <v>0</v>
      </c>
      <c r="EB217" s="45" t="str">
        <f t="shared" si="36"/>
        <v>CORRECTO</v>
      </c>
      <c r="EC217" s="45"/>
    </row>
    <row r="218" spans="1:133" ht="19.5" customHeight="1" x14ac:dyDescent="0.25">
      <c r="A218" s="23">
        <v>211</v>
      </c>
      <c r="B218" s="23">
        <v>2026</v>
      </c>
      <c r="C218" s="34" t="s">
        <v>62</v>
      </c>
      <c r="D218" s="28"/>
      <c r="E218" s="117"/>
      <c r="F218" s="25"/>
      <c r="G218" s="28"/>
      <c r="H218" s="28"/>
      <c r="I218" s="29"/>
      <c r="J218" s="29"/>
      <c r="K218" s="30"/>
      <c r="L218" s="31"/>
      <c r="M218" s="32"/>
      <c r="N218" s="33"/>
      <c r="O218" s="32"/>
      <c r="P218" s="32"/>
      <c r="Q218" s="32"/>
      <c r="R218" s="32"/>
      <c r="S218" s="32"/>
      <c r="T218" s="55"/>
      <c r="U218" s="32"/>
      <c r="V218" s="35"/>
      <c r="W218" s="35"/>
      <c r="X218" s="50"/>
      <c r="Y218" s="32"/>
      <c r="Z218" s="32"/>
      <c r="AA218" s="37" t="str">
        <f>+IFERROR(VLOOKUP(AB218,LISTAS!$C$2:$D$13,2,0)," ")</f>
        <v xml:space="preserve"> </v>
      </c>
      <c r="AB218" s="38" t="str">
        <f t="shared" si="37"/>
        <v/>
      </c>
      <c r="AC218" s="47"/>
      <c r="AD218" s="40" t="str">
        <f>+IFERROR(VLOOKUP(AC218,LISTAS!$A$2:$B$207,2,0)," ")</f>
        <v xml:space="preserve"> </v>
      </c>
      <c r="AE218" s="40"/>
      <c r="AF218" s="25"/>
      <c r="AG218" s="86"/>
      <c r="AH218" s="40"/>
      <c r="AI218" s="87"/>
      <c r="AJ218" s="25"/>
      <c r="AK218" s="25"/>
      <c r="AL218" s="40"/>
      <c r="AM218" s="25"/>
      <c r="AN218" s="43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51"/>
      <c r="DH218" s="151">
        <f t="shared" si="38"/>
        <v>0</v>
      </c>
      <c r="DI218" s="43">
        <f t="shared" si="39"/>
        <v>0</v>
      </c>
      <c r="DJ218" s="43">
        <f t="shared" si="40"/>
        <v>0</v>
      </c>
      <c r="DK218" s="145">
        <f t="shared" si="41"/>
        <v>0</v>
      </c>
      <c r="DL218" s="161" t="e">
        <f t="shared" si="42"/>
        <v>#DIV/0!</v>
      </c>
      <c r="DM218" s="147">
        <f t="shared" si="43"/>
        <v>0</v>
      </c>
      <c r="DN218" s="152">
        <f t="shared" si="44"/>
        <v>0</v>
      </c>
      <c r="DO218" s="147">
        <v>0</v>
      </c>
      <c r="DP218" s="43">
        <v>0</v>
      </c>
      <c r="DQ218" s="43">
        <v>0</v>
      </c>
      <c r="DR218" s="43">
        <v>0</v>
      </c>
      <c r="DS218" s="43">
        <v>0</v>
      </c>
      <c r="DT218" s="43">
        <v>0</v>
      </c>
      <c r="DU218" s="43">
        <v>0</v>
      </c>
      <c r="DV218" s="43">
        <v>0</v>
      </c>
      <c r="DW218" s="43">
        <v>0</v>
      </c>
      <c r="DX218" s="43">
        <v>0</v>
      </c>
      <c r="DY218" s="43">
        <v>0</v>
      </c>
      <c r="DZ218" s="43">
        <v>0</v>
      </c>
      <c r="EA218" s="57">
        <f t="shared" si="35"/>
        <v>0</v>
      </c>
      <c r="EB218" s="45" t="str">
        <f t="shared" si="36"/>
        <v>CORRECTO</v>
      </c>
      <c r="EC218" s="45"/>
    </row>
    <row r="219" spans="1:133" ht="19.5" customHeight="1" x14ac:dyDescent="0.25">
      <c r="A219" s="47">
        <v>212</v>
      </c>
      <c r="B219" s="23">
        <v>2026</v>
      </c>
      <c r="C219" s="34" t="s">
        <v>62</v>
      </c>
      <c r="D219" s="28"/>
      <c r="E219" s="117"/>
      <c r="F219" s="51"/>
      <c r="G219" s="28"/>
      <c r="H219" s="28"/>
      <c r="I219" s="29"/>
      <c r="J219" s="29"/>
      <c r="K219" s="30"/>
      <c r="L219" s="31"/>
      <c r="M219" s="32"/>
      <c r="N219" s="33"/>
      <c r="O219" s="32"/>
      <c r="P219" s="32"/>
      <c r="Q219" s="32"/>
      <c r="R219" s="32"/>
      <c r="S219" s="32"/>
      <c r="T219" s="55"/>
      <c r="U219" s="32"/>
      <c r="V219" s="35"/>
      <c r="W219" s="35"/>
      <c r="X219" s="50"/>
      <c r="Y219" s="32"/>
      <c r="Z219" s="32"/>
      <c r="AA219" s="37" t="str">
        <f>+IFERROR(VLOOKUP(AB219,LISTAS!$C$2:$D$13,2,0)," ")</f>
        <v xml:space="preserve"> </v>
      </c>
      <c r="AB219" s="38" t="str">
        <f t="shared" si="37"/>
        <v/>
      </c>
      <c r="AC219" s="47"/>
      <c r="AD219" s="40" t="str">
        <f>+IFERROR(VLOOKUP(AC219,LISTAS!$A$2:$B$207,2,0)," ")</f>
        <v xml:space="preserve"> </v>
      </c>
      <c r="AE219" s="25"/>
      <c r="AF219" s="25"/>
      <c r="AG219" s="108"/>
      <c r="AH219" s="25"/>
      <c r="AI219" s="87"/>
      <c r="AJ219" s="25"/>
      <c r="AK219" s="25"/>
      <c r="AL219" s="25"/>
      <c r="AM219" s="25"/>
      <c r="AN219" s="43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51"/>
      <c r="DH219" s="151">
        <f t="shared" si="38"/>
        <v>0</v>
      </c>
      <c r="DI219" s="43">
        <f t="shared" si="39"/>
        <v>0</v>
      </c>
      <c r="DJ219" s="43">
        <f t="shared" si="40"/>
        <v>0</v>
      </c>
      <c r="DK219" s="145">
        <f t="shared" si="41"/>
        <v>0</v>
      </c>
      <c r="DL219" s="161" t="e">
        <f t="shared" si="42"/>
        <v>#DIV/0!</v>
      </c>
      <c r="DM219" s="147">
        <f t="shared" si="43"/>
        <v>0</v>
      </c>
      <c r="DN219" s="152">
        <f t="shared" si="44"/>
        <v>0</v>
      </c>
      <c r="DO219" s="147">
        <v>0</v>
      </c>
      <c r="DP219" s="43">
        <v>0</v>
      </c>
      <c r="DQ219" s="43">
        <v>0</v>
      </c>
      <c r="DR219" s="43">
        <v>0</v>
      </c>
      <c r="DS219" s="43">
        <v>0</v>
      </c>
      <c r="DT219" s="43">
        <v>0</v>
      </c>
      <c r="DU219" s="43">
        <v>0</v>
      </c>
      <c r="DV219" s="43">
        <v>0</v>
      </c>
      <c r="DW219" s="43">
        <v>0</v>
      </c>
      <c r="DX219" s="43">
        <v>0</v>
      </c>
      <c r="DY219" s="43">
        <v>0</v>
      </c>
      <c r="DZ219" s="43">
        <v>0</v>
      </c>
      <c r="EA219" s="57">
        <f t="shared" si="35"/>
        <v>0</v>
      </c>
      <c r="EB219" s="45" t="str">
        <f t="shared" si="36"/>
        <v>CORRECTO</v>
      </c>
      <c r="EC219" s="45"/>
    </row>
    <row r="220" spans="1:133" ht="19.5" customHeight="1" x14ac:dyDescent="0.25">
      <c r="A220" s="47">
        <v>213</v>
      </c>
      <c r="B220" s="23">
        <v>2026</v>
      </c>
      <c r="C220" s="34" t="s">
        <v>62</v>
      </c>
      <c r="D220" s="25"/>
      <c r="E220" s="117"/>
      <c r="F220" s="25"/>
      <c r="G220" s="28"/>
      <c r="H220" s="28"/>
      <c r="I220" s="29"/>
      <c r="J220" s="29"/>
      <c r="K220" s="30"/>
      <c r="L220" s="31"/>
      <c r="M220" s="32"/>
      <c r="N220" s="33"/>
      <c r="O220" s="32"/>
      <c r="P220" s="32"/>
      <c r="Q220" s="32"/>
      <c r="R220" s="32"/>
      <c r="S220" s="32"/>
      <c r="T220" s="119"/>
      <c r="U220" s="32"/>
      <c r="V220" s="35"/>
      <c r="W220" s="35"/>
      <c r="X220" s="50"/>
      <c r="Y220" s="32"/>
      <c r="Z220" s="32"/>
      <c r="AA220" s="37" t="str">
        <f>+IFERROR(VLOOKUP(AB220,LISTAS!$C$2:$D$13,2,0)," ")</f>
        <v xml:space="preserve"> </v>
      </c>
      <c r="AB220" s="38" t="str">
        <f t="shared" si="37"/>
        <v/>
      </c>
      <c r="AC220" s="47"/>
      <c r="AD220" s="40" t="str">
        <f>+IFERROR(VLOOKUP(AC220,LISTAS!$A$2:$B$207,2,0)," ")</f>
        <v xml:space="preserve"> </v>
      </c>
      <c r="AE220" s="25"/>
      <c r="AF220" s="25"/>
      <c r="AG220" s="108"/>
      <c r="AH220" s="25"/>
      <c r="AI220" s="87"/>
      <c r="AJ220" s="25"/>
      <c r="AK220" s="25"/>
      <c r="AL220" s="25"/>
      <c r="AM220" s="25"/>
      <c r="AN220" s="43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51"/>
      <c r="DH220" s="151">
        <f t="shared" si="38"/>
        <v>0</v>
      </c>
      <c r="DI220" s="43">
        <f t="shared" si="39"/>
        <v>0</v>
      </c>
      <c r="DJ220" s="43">
        <f t="shared" si="40"/>
        <v>0</v>
      </c>
      <c r="DK220" s="145">
        <f t="shared" si="41"/>
        <v>0</v>
      </c>
      <c r="DL220" s="161" t="e">
        <f t="shared" si="42"/>
        <v>#DIV/0!</v>
      </c>
      <c r="DM220" s="147">
        <f t="shared" si="43"/>
        <v>0</v>
      </c>
      <c r="DN220" s="152">
        <f t="shared" si="44"/>
        <v>0</v>
      </c>
      <c r="DO220" s="147">
        <v>0</v>
      </c>
      <c r="DP220" s="43">
        <v>0</v>
      </c>
      <c r="DQ220" s="43">
        <v>0</v>
      </c>
      <c r="DR220" s="43">
        <v>0</v>
      </c>
      <c r="DS220" s="43">
        <v>0</v>
      </c>
      <c r="DT220" s="43">
        <v>0</v>
      </c>
      <c r="DU220" s="43">
        <v>0</v>
      </c>
      <c r="DV220" s="43">
        <v>0</v>
      </c>
      <c r="DW220" s="43">
        <v>0</v>
      </c>
      <c r="DX220" s="43">
        <v>0</v>
      </c>
      <c r="DY220" s="43">
        <v>0</v>
      </c>
      <c r="DZ220" s="43">
        <v>0</v>
      </c>
      <c r="EA220" s="57">
        <f t="shared" si="35"/>
        <v>0</v>
      </c>
      <c r="EB220" s="45" t="str">
        <f t="shared" si="36"/>
        <v>CORRECTO</v>
      </c>
      <c r="EC220" s="45"/>
    </row>
    <row r="221" spans="1:133" ht="19.5" customHeight="1" x14ac:dyDescent="0.25">
      <c r="A221" s="23">
        <v>214</v>
      </c>
      <c r="B221" s="23">
        <v>2026</v>
      </c>
      <c r="C221" s="34" t="s">
        <v>62</v>
      </c>
      <c r="D221" s="25"/>
      <c r="E221" s="117"/>
      <c r="F221" s="25"/>
      <c r="G221" s="28"/>
      <c r="H221" s="28"/>
      <c r="I221" s="29"/>
      <c r="J221" s="29"/>
      <c r="K221" s="30"/>
      <c r="L221" s="31"/>
      <c r="M221" s="32"/>
      <c r="N221" s="33"/>
      <c r="O221" s="32"/>
      <c r="P221" s="32"/>
      <c r="Q221" s="32"/>
      <c r="R221" s="32"/>
      <c r="S221" s="32"/>
      <c r="T221" s="119"/>
      <c r="U221" s="32"/>
      <c r="V221" s="35"/>
      <c r="W221" s="35"/>
      <c r="X221" s="50"/>
      <c r="Y221" s="32"/>
      <c r="Z221" s="32"/>
      <c r="AA221" s="37" t="str">
        <f>+IFERROR(VLOOKUP(AB221,LISTAS!$C$2:$D$13,2,0)," ")</f>
        <v xml:space="preserve"> </v>
      </c>
      <c r="AB221" s="38" t="str">
        <f t="shared" si="37"/>
        <v/>
      </c>
      <c r="AC221" s="47"/>
      <c r="AD221" s="40" t="str">
        <f>+IFERROR(VLOOKUP(AC221,LISTAS!$A$2:$B$207,2,0)," ")</f>
        <v xml:space="preserve"> </v>
      </c>
      <c r="AE221" s="25"/>
      <c r="AF221" s="25"/>
      <c r="AG221" s="108"/>
      <c r="AH221" s="25"/>
      <c r="AI221" s="87"/>
      <c r="AJ221" s="25"/>
      <c r="AK221" s="25"/>
      <c r="AL221" s="25"/>
      <c r="AM221" s="25"/>
      <c r="AN221" s="43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51"/>
      <c r="DH221" s="151">
        <f t="shared" si="38"/>
        <v>0</v>
      </c>
      <c r="DI221" s="43">
        <f t="shared" si="39"/>
        <v>0</v>
      </c>
      <c r="DJ221" s="43">
        <f t="shared" si="40"/>
        <v>0</v>
      </c>
      <c r="DK221" s="145">
        <f t="shared" si="41"/>
        <v>0</v>
      </c>
      <c r="DL221" s="161" t="e">
        <f t="shared" si="42"/>
        <v>#DIV/0!</v>
      </c>
      <c r="DM221" s="147">
        <f t="shared" si="43"/>
        <v>0</v>
      </c>
      <c r="DN221" s="152">
        <f t="shared" si="44"/>
        <v>0</v>
      </c>
      <c r="DO221" s="147">
        <v>0</v>
      </c>
      <c r="DP221" s="43">
        <v>0</v>
      </c>
      <c r="DQ221" s="43">
        <v>0</v>
      </c>
      <c r="DR221" s="43">
        <v>0</v>
      </c>
      <c r="DS221" s="43">
        <v>0</v>
      </c>
      <c r="DT221" s="43">
        <v>0</v>
      </c>
      <c r="DU221" s="43">
        <v>0</v>
      </c>
      <c r="DV221" s="43">
        <v>0</v>
      </c>
      <c r="DW221" s="43">
        <v>0</v>
      </c>
      <c r="DX221" s="43">
        <v>0</v>
      </c>
      <c r="DY221" s="43">
        <v>0</v>
      </c>
      <c r="DZ221" s="43">
        <v>0</v>
      </c>
      <c r="EA221" s="57">
        <f t="shared" si="35"/>
        <v>0</v>
      </c>
      <c r="EB221" s="45" t="str">
        <f t="shared" si="36"/>
        <v>CORRECTO</v>
      </c>
      <c r="EC221" s="45"/>
    </row>
    <row r="222" spans="1:133" ht="19.5" customHeight="1" x14ac:dyDescent="0.25">
      <c r="A222" s="47">
        <v>215</v>
      </c>
      <c r="B222" s="23">
        <v>2026</v>
      </c>
      <c r="C222" s="34" t="s">
        <v>62</v>
      </c>
      <c r="D222" s="25"/>
      <c r="E222" s="117"/>
      <c r="F222" s="25"/>
      <c r="G222" s="28"/>
      <c r="H222" s="28"/>
      <c r="I222" s="29"/>
      <c r="J222" s="29"/>
      <c r="K222" s="30"/>
      <c r="L222" s="31"/>
      <c r="M222" s="32"/>
      <c r="N222" s="33"/>
      <c r="O222" s="32"/>
      <c r="P222" s="32"/>
      <c r="Q222" s="32"/>
      <c r="R222" s="32"/>
      <c r="S222" s="32"/>
      <c r="T222" s="119"/>
      <c r="U222" s="32"/>
      <c r="V222" s="35"/>
      <c r="W222" s="35"/>
      <c r="X222" s="50"/>
      <c r="Y222" s="32"/>
      <c r="Z222" s="32"/>
      <c r="AA222" s="37" t="str">
        <f>+IFERROR(VLOOKUP(AB222,LISTAS!$C$2:$D$13,2,0)," ")</f>
        <v xml:space="preserve"> </v>
      </c>
      <c r="AB222" s="38" t="str">
        <f t="shared" si="37"/>
        <v/>
      </c>
      <c r="AC222" s="47"/>
      <c r="AD222" s="40" t="str">
        <f>+IFERROR(VLOOKUP(AC222,LISTAS!$A$2:$B$207,2,0)," ")</f>
        <v xml:space="preserve"> </v>
      </c>
      <c r="AE222" s="25"/>
      <c r="AF222" s="25"/>
      <c r="AG222" s="108"/>
      <c r="AH222" s="25"/>
      <c r="AI222" s="87"/>
      <c r="AJ222" s="25"/>
      <c r="AK222" s="25"/>
      <c r="AL222" s="25"/>
      <c r="AM222" s="25"/>
      <c r="AN222" s="43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51"/>
      <c r="DH222" s="151">
        <f t="shared" si="38"/>
        <v>0</v>
      </c>
      <c r="DI222" s="43">
        <f t="shared" si="39"/>
        <v>0</v>
      </c>
      <c r="DJ222" s="43">
        <f t="shared" si="40"/>
        <v>0</v>
      </c>
      <c r="DK222" s="145">
        <f t="shared" si="41"/>
        <v>0</v>
      </c>
      <c r="DL222" s="161" t="e">
        <f t="shared" si="42"/>
        <v>#DIV/0!</v>
      </c>
      <c r="DM222" s="147">
        <f t="shared" si="43"/>
        <v>0</v>
      </c>
      <c r="DN222" s="152">
        <f t="shared" si="44"/>
        <v>0</v>
      </c>
      <c r="DO222" s="147">
        <v>0</v>
      </c>
      <c r="DP222" s="43">
        <v>0</v>
      </c>
      <c r="DQ222" s="43">
        <v>0</v>
      </c>
      <c r="DR222" s="43">
        <v>0</v>
      </c>
      <c r="DS222" s="43">
        <v>0</v>
      </c>
      <c r="DT222" s="43">
        <v>0</v>
      </c>
      <c r="DU222" s="43">
        <v>0</v>
      </c>
      <c r="DV222" s="43">
        <v>0</v>
      </c>
      <c r="DW222" s="43">
        <v>0</v>
      </c>
      <c r="DX222" s="43">
        <v>0</v>
      </c>
      <c r="DY222" s="43">
        <v>0</v>
      </c>
      <c r="DZ222" s="43">
        <v>0</v>
      </c>
      <c r="EA222" s="57">
        <f t="shared" ref="EA222:EA285" si="45">SUM(DO222:DZ222)</f>
        <v>0</v>
      </c>
      <c r="EB222" s="45" t="str">
        <f t="shared" si="36"/>
        <v>CORRECTO</v>
      </c>
      <c r="EC222" s="45"/>
    </row>
    <row r="223" spans="1:133" ht="19.5" customHeight="1" x14ac:dyDescent="0.25">
      <c r="A223" s="47">
        <v>216</v>
      </c>
      <c r="B223" s="23">
        <v>2026</v>
      </c>
      <c r="C223" s="34" t="s">
        <v>62</v>
      </c>
      <c r="D223" s="25"/>
      <c r="E223" s="117"/>
      <c r="F223" s="25"/>
      <c r="G223" s="28"/>
      <c r="H223" s="28"/>
      <c r="I223" s="29"/>
      <c r="J223" s="29"/>
      <c r="K223" s="30"/>
      <c r="L223" s="31"/>
      <c r="M223" s="32"/>
      <c r="N223" s="33"/>
      <c r="O223" s="32"/>
      <c r="P223" s="32"/>
      <c r="Q223" s="32"/>
      <c r="R223" s="32"/>
      <c r="S223" s="32"/>
      <c r="T223" s="119"/>
      <c r="U223" s="32"/>
      <c r="V223" s="35"/>
      <c r="W223" s="35"/>
      <c r="X223" s="50"/>
      <c r="Y223" s="32"/>
      <c r="Z223" s="32"/>
      <c r="AA223" s="37" t="str">
        <f>+IFERROR(VLOOKUP(AB223,LISTAS!$C$2:$D$13,2,0)," ")</f>
        <v xml:space="preserve"> </v>
      </c>
      <c r="AB223" s="38" t="str">
        <f t="shared" si="37"/>
        <v/>
      </c>
      <c r="AC223" s="47"/>
      <c r="AD223" s="40" t="str">
        <f>+IFERROR(VLOOKUP(AC223,LISTAS!$A$2:$B$207,2,0)," ")</f>
        <v xml:space="preserve"> </v>
      </c>
      <c r="AE223" s="25"/>
      <c r="AF223" s="25"/>
      <c r="AG223" s="108"/>
      <c r="AH223" s="25"/>
      <c r="AI223" s="87"/>
      <c r="AJ223" s="25"/>
      <c r="AK223" s="25"/>
      <c r="AL223" s="25"/>
      <c r="AM223" s="25"/>
      <c r="AN223" s="43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51"/>
      <c r="DH223" s="151">
        <f t="shared" si="38"/>
        <v>0</v>
      </c>
      <c r="DI223" s="43">
        <f t="shared" si="39"/>
        <v>0</v>
      </c>
      <c r="DJ223" s="43">
        <f t="shared" si="40"/>
        <v>0</v>
      </c>
      <c r="DK223" s="145">
        <f t="shared" si="41"/>
        <v>0</v>
      </c>
      <c r="DL223" s="161" t="e">
        <f t="shared" si="42"/>
        <v>#DIV/0!</v>
      </c>
      <c r="DM223" s="147">
        <f t="shared" si="43"/>
        <v>0</v>
      </c>
      <c r="DN223" s="152">
        <f t="shared" si="44"/>
        <v>0</v>
      </c>
      <c r="DO223" s="147">
        <v>0</v>
      </c>
      <c r="DP223" s="43">
        <v>0</v>
      </c>
      <c r="DQ223" s="43">
        <v>0</v>
      </c>
      <c r="DR223" s="43">
        <v>0</v>
      </c>
      <c r="DS223" s="43">
        <v>0</v>
      </c>
      <c r="DT223" s="43">
        <v>0</v>
      </c>
      <c r="DU223" s="43">
        <v>0</v>
      </c>
      <c r="DV223" s="43">
        <v>0</v>
      </c>
      <c r="DW223" s="43">
        <v>0</v>
      </c>
      <c r="DX223" s="43">
        <v>0</v>
      </c>
      <c r="DY223" s="43">
        <v>0</v>
      </c>
      <c r="DZ223" s="43">
        <v>0</v>
      </c>
      <c r="EA223" s="57">
        <f t="shared" si="45"/>
        <v>0</v>
      </c>
      <c r="EB223" s="45" t="str">
        <f t="shared" si="36"/>
        <v>CORRECTO</v>
      </c>
      <c r="EC223" s="45"/>
    </row>
    <row r="224" spans="1:133" ht="19.5" customHeight="1" x14ac:dyDescent="0.25">
      <c r="A224" s="47">
        <v>217</v>
      </c>
      <c r="B224" s="23">
        <v>2026</v>
      </c>
      <c r="C224" s="34" t="s">
        <v>62</v>
      </c>
      <c r="D224" s="25"/>
      <c r="E224" s="117"/>
      <c r="F224" s="25"/>
      <c r="G224" s="28"/>
      <c r="H224" s="28"/>
      <c r="I224" s="28"/>
      <c r="J224" s="28"/>
      <c r="K224" s="35"/>
      <c r="L224" s="47"/>
      <c r="M224" s="32"/>
      <c r="N224" s="33"/>
      <c r="O224" s="32"/>
      <c r="P224" s="32"/>
      <c r="Q224" s="32"/>
      <c r="R224" s="32"/>
      <c r="S224" s="32"/>
      <c r="T224" s="119"/>
      <c r="U224" s="32"/>
      <c r="V224" s="35"/>
      <c r="W224" s="35"/>
      <c r="X224" s="50"/>
      <c r="Y224" s="32"/>
      <c r="Z224" s="32"/>
      <c r="AA224" s="37" t="str">
        <f>+IFERROR(VLOOKUP(AB224,LISTAS!$C$2:$D$13,2,0)," ")</f>
        <v xml:space="preserve"> </v>
      </c>
      <c r="AB224" s="38" t="str">
        <f t="shared" si="37"/>
        <v/>
      </c>
      <c r="AC224" s="47"/>
      <c r="AD224" s="40" t="str">
        <f>+IFERROR(VLOOKUP(AC224,LISTAS!$A$2:$B$207,2,0)," ")</f>
        <v xml:space="preserve"> </v>
      </c>
      <c r="AE224" s="25"/>
      <c r="AF224" s="25"/>
      <c r="AG224" s="108"/>
      <c r="AH224" s="25"/>
      <c r="AI224" s="87"/>
      <c r="AJ224" s="25"/>
      <c r="AK224" s="25"/>
      <c r="AL224" s="25"/>
      <c r="AM224" s="25"/>
      <c r="AN224" s="43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51"/>
      <c r="DH224" s="151">
        <f t="shared" si="38"/>
        <v>0</v>
      </c>
      <c r="DI224" s="43">
        <f t="shared" si="39"/>
        <v>0</v>
      </c>
      <c r="DJ224" s="43">
        <f t="shared" si="40"/>
        <v>0</v>
      </c>
      <c r="DK224" s="145">
        <f t="shared" si="41"/>
        <v>0</v>
      </c>
      <c r="DL224" s="161" t="e">
        <f t="shared" si="42"/>
        <v>#DIV/0!</v>
      </c>
      <c r="DM224" s="147">
        <f t="shared" si="43"/>
        <v>0</v>
      </c>
      <c r="DN224" s="152">
        <f t="shared" si="44"/>
        <v>0</v>
      </c>
      <c r="DO224" s="147">
        <v>0</v>
      </c>
      <c r="DP224" s="43">
        <v>0</v>
      </c>
      <c r="DQ224" s="43">
        <v>0</v>
      </c>
      <c r="DR224" s="43">
        <v>0</v>
      </c>
      <c r="DS224" s="43">
        <v>0</v>
      </c>
      <c r="DT224" s="43">
        <v>0</v>
      </c>
      <c r="DU224" s="43">
        <v>0</v>
      </c>
      <c r="DV224" s="43">
        <v>0</v>
      </c>
      <c r="DW224" s="43">
        <v>0</v>
      </c>
      <c r="DX224" s="43">
        <v>0</v>
      </c>
      <c r="DY224" s="43">
        <v>0</v>
      </c>
      <c r="DZ224" s="43">
        <v>0</v>
      </c>
      <c r="EA224" s="57">
        <f t="shared" si="45"/>
        <v>0</v>
      </c>
      <c r="EB224" s="45" t="str">
        <f t="shared" si="36"/>
        <v>CORRECTO</v>
      </c>
      <c r="EC224" s="45"/>
    </row>
    <row r="225" spans="1:133" ht="19.5" customHeight="1" x14ac:dyDescent="0.25">
      <c r="A225" s="23">
        <v>218</v>
      </c>
      <c r="B225" s="23">
        <v>2026</v>
      </c>
      <c r="C225" s="120" t="s">
        <v>62</v>
      </c>
      <c r="D225" s="25"/>
      <c r="E225" s="25"/>
      <c r="F225" s="25"/>
      <c r="G225" s="28"/>
      <c r="H225" s="49"/>
      <c r="I225" s="28"/>
      <c r="J225" s="28"/>
      <c r="K225" s="30"/>
      <c r="L225" s="31"/>
      <c r="M225" s="32"/>
      <c r="N225" s="33"/>
      <c r="O225" s="32"/>
      <c r="P225" s="53"/>
      <c r="Q225" s="53"/>
      <c r="R225" s="53"/>
      <c r="S225" s="32"/>
      <c r="T225" s="34"/>
      <c r="U225" s="53"/>
      <c r="V225" s="30"/>
      <c r="W225" s="30"/>
      <c r="X225" s="50"/>
      <c r="Y225" s="32"/>
      <c r="Z225" s="32"/>
      <c r="AA225" s="37" t="str">
        <f>+IFERROR(VLOOKUP(AB225,LISTAS!$C$2:$D$13,2,0)," ")</f>
        <v xml:space="preserve"> </v>
      </c>
      <c r="AB225" s="38" t="str">
        <f t="shared" si="37"/>
        <v/>
      </c>
      <c r="AC225" s="47"/>
      <c r="AD225" s="40" t="str">
        <f>+IFERROR(VLOOKUP(AC225,LISTAS!$A$2:$B$207,2,0)," ")</f>
        <v xml:space="preserve"> </v>
      </c>
      <c r="AE225" s="25"/>
      <c r="AF225" s="25"/>
      <c r="AG225" s="108"/>
      <c r="AH225" s="25"/>
      <c r="AI225" s="87"/>
      <c r="AJ225" s="25"/>
      <c r="AK225" s="25"/>
      <c r="AL225" s="25"/>
      <c r="AM225" s="25"/>
      <c r="AN225" s="43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51"/>
      <c r="DH225" s="151">
        <f t="shared" si="38"/>
        <v>0</v>
      </c>
      <c r="DI225" s="43">
        <f t="shared" si="39"/>
        <v>0</v>
      </c>
      <c r="DJ225" s="43">
        <f t="shared" si="40"/>
        <v>0</v>
      </c>
      <c r="DK225" s="145">
        <f t="shared" si="41"/>
        <v>0</v>
      </c>
      <c r="DL225" s="161" t="e">
        <f t="shared" si="42"/>
        <v>#DIV/0!</v>
      </c>
      <c r="DM225" s="147">
        <f t="shared" si="43"/>
        <v>0</v>
      </c>
      <c r="DN225" s="152">
        <f t="shared" si="44"/>
        <v>0</v>
      </c>
      <c r="DO225" s="147">
        <v>0</v>
      </c>
      <c r="DP225" s="43">
        <v>0</v>
      </c>
      <c r="DQ225" s="43">
        <v>0</v>
      </c>
      <c r="DR225" s="43">
        <v>0</v>
      </c>
      <c r="DS225" s="43">
        <v>0</v>
      </c>
      <c r="DT225" s="43">
        <v>0</v>
      </c>
      <c r="DU225" s="43">
        <v>0</v>
      </c>
      <c r="DV225" s="43">
        <v>0</v>
      </c>
      <c r="DW225" s="43">
        <v>0</v>
      </c>
      <c r="DX225" s="43">
        <v>0</v>
      </c>
      <c r="DY225" s="43">
        <v>0</v>
      </c>
      <c r="DZ225" s="43">
        <v>0</v>
      </c>
      <c r="EA225" s="57">
        <f t="shared" si="45"/>
        <v>0</v>
      </c>
      <c r="EB225" s="45" t="str">
        <f t="shared" si="36"/>
        <v>CORRECTO</v>
      </c>
      <c r="EC225" s="45"/>
    </row>
    <row r="226" spans="1:133" ht="19.5" customHeight="1" x14ac:dyDescent="0.25">
      <c r="A226" s="47">
        <v>219</v>
      </c>
      <c r="B226" s="23">
        <v>2026</v>
      </c>
      <c r="C226" s="34" t="s">
        <v>62</v>
      </c>
      <c r="D226" s="28"/>
      <c r="E226" s="117"/>
      <c r="F226" s="25"/>
      <c r="G226" s="28"/>
      <c r="H226" s="28"/>
      <c r="I226" s="29"/>
      <c r="J226" s="29"/>
      <c r="K226" s="30"/>
      <c r="L226" s="31"/>
      <c r="M226" s="32"/>
      <c r="N226" s="33"/>
      <c r="O226" s="32"/>
      <c r="P226" s="32"/>
      <c r="Q226" s="32"/>
      <c r="R226" s="32"/>
      <c r="S226" s="32"/>
      <c r="T226" s="55"/>
      <c r="U226" s="32"/>
      <c r="V226" s="35"/>
      <c r="W226" s="35"/>
      <c r="X226" s="50"/>
      <c r="Y226" s="32"/>
      <c r="Z226" s="32"/>
      <c r="AA226" s="37" t="str">
        <f>+IFERROR(VLOOKUP(AB226,LISTAS!$C$2:$D$13,2,0)," ")</f>
        <v xml:space="preserve"> </v>
      </c>
      <c r="AB226" s="38" t="str">
        <f t="shared" si="37"/>
        <v/>
      </c>
      <c r="AC226" s="47"/>
      <c r="AD226" s="40" t="str">
        <f>+IFERROR(VLOOKUP(AC226,LISTAS!$A$2:$B$207,2,0)," ")</f>
        <v xml:space="preserve"> </v>
      </c>
      <c r="AE226" s="25"/>
      <c r="AF226" s="25"/>
      <c r="AG226" s="108"/>
      <c r="AH226" s="25"/>
      <c r="AI226" s="87"/>
      <c r="AJ226" s="25"/>
      <c r="AK226" s="25"/>
      <c r="AL226" s="25"/>
      <c r="AM226" s="25"/>
      <c r="AN226" s="43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51"/>
      <c r="DH226" s="151">
        <f t="shared" si="38"/>
        <v>0</v>
      </c>
      <c r="DI226" s="43">
        <f t="shared" si="39"/>
        <v>0</v>
      </c>
      <c r="DJ226" s="43">
        <f t="shared" si="40"/>
        <v>0</v>
      </c>
      <c r="DK226" s="145">
        <f t="shared" si="41"/>
        <v>0</v>
      </c>
      <c r="DL226" s="161" t="e">
        <f t="shared" si="42"/>
        <v>#DIV/0!</v>
      </c>
      <c r="DM226" s="147">
        <f t="shared" si="43"/>
        <v>0</v>
      </c>
      <c r="DN226" s="152">
        <f t="shared" si="44"/>
        <v>0</v>
      </c>
      <c r="DO226" s="147">
        <v>0</v>
      </c>
      <c r="DP226" s="43">
        <v>0</v>
      </c>
      <c r="DQ226" s="43">
        <v>0</v>
      </c>
      <c r="DR226" s="43">
        <v>0</v>
      </c>
      <c r="DS226" s="43">
        <v>0</v>
      </c>
      <c r="DT226" s="43">
        <v>0</v>
      </c>
      <c r="DU226" s="43">
        <v>0</v>
      </c>
      <c r="DV226" s="43">
        <v>0</v>
      </c>
      <c r="DW226" s="43">
        <v>0</v>
      </c>
      <c r="DX226" s="43">
        <v>0</v>
      </c>
      <c r="DY226" s="43">
        <v>0</v>
      </c>
      <c r="DZ226" s="43">
        <v>0</v>
      </c>
      <c r="EA226" s="57">
        <f t="shared" si="45"/>
        <v>0</v>
      </c>
      <c r="EB226" s="45" t="str">
        <f t="shared" si="36"/>
        <v>CORRECTO</v>
      </c>
      <c r="EC226" s="45"/>
    </row>
    <row r="227" spans="1:133" ht="19.5" customHeight="1" x14ac:dyDescent="0.25">
      <c r="A227" s="47">
        <v>220</v>
      </c>
      <c r="B227" s="23">
        <v>2026</v>
      </c>
      <c r="C227" s="34" t="s">
        <v>62</v>
      </c>
      <c r="D227" s="28"/>
      <c r="E227" s="117"/>
      <c r="F227" s="25"/>
      <c r="G227" s="28"/>
      <c r="H227" s="28"/>
      <c r="I227" s="29"/>
      <c r="J227" s="29"/>
      <c r="K227" s="30"/>
      <c r="L227" s="31"/>
      <c r="M227" s="32"/>
      <c r="N227" s="33"/>
      <c r="O227" s="32"/>
      <c r="P227" s="32"/>
      <c r="Q227" s="32"/>
      <c r="R227" s="32"/>
      <c r="S227" s="32"/>
      <c r="T227" s="55"/>
      <c r="U227" s="32"/>
      <c r="V227" s="35"/>
      <c r="W227" s="35"/>
      <c r="X227" s="50"/>
      <c r="Y227" s="32"/>
      <c r="Z227" s="32"/>
      <c r="AA227" s="37" t="str">
        <f>+IFERROR(VLOOKUP(AB227,LISTAS!$C$2:$D$13,2,0)," ")</f>
        <v xml:space="preserve"> </v>
      </c>
      <c r="AB227" s="38" t="str">
        <f t="shared" si="37"/>
        <v/>
      </c>
      <c r="AC227" s="47"/>
      <c r="AD227" s="40" t="str">
        <f>+IFERROR(VLOOKUP(AC227,LISTAS!$A$2:$B$207,2,0)," ")</f>
        <v xml:space="preserve"> </v>
      </c>
      <c r="AE227" s="25"/>
      <c r="AF227" s="25"/>
      <c r="AG227" s="108"/>
      <c r="AH227" s="25"/>
      <c r="AI227" s="87"/>
      <c r="AJ227" s="25"/>
      <c r="AK227" s="25"/>
      <c r="AL227" s="25"/>
      <c r="AM227" s="25"/>
      <c r="AN227" s="43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51"/>
      <c r="DH227" s="151">
        <f t="shared" si="38"/>
        <v>0</v>
      </c>
      <c r="DI227" s="43">
        <f t="shared" si="39"/>
        <v>0</v>
      </c>
      <c r="DJ227" s="43">
        <f t="shared" si="40"/>
        <v>0</v>
      </c>
      <c r="DK227" s="145">
        <f t="shared" si="41"/>
        <v>0</v>
      </c>
      <c r="DL227" s="161" t="e">
        <f t="shared" si="42"/>
        <v>#DIV/0!</v>
      </c>
      <c r="DM227" s="147">
        <f t="shared" si="43"/>
        <v>0</v>
      </c>
      <c r="DN227" s="152">
        <f t="shared" si="44"/>
        <v>0</v>
      </c>
      <c r="DO227" s="147">
        <v>0</v>
      </c>
      <c r="DP227" s="43">
        <v>0</v>
      </c>
      <c r="DQ227" s="43">
        <v>0</v>
      </c>
      <c r="DR227" s="43">
        <v>0</v>
      </c>
      <c r="DS227" s="43">
        <v>0</v>
      </c>
      <c r="DT227" s="43">
        <v>0</v>
      </c>
      <c r="DU227" s="43">
        <v>0</v>
      </c>
      <c r="DV227" s="43">
        <v>0</v>
      </c>
      <c r="DW227" s="43">
        <v>0</v>
      </c>
      <c r="DX227" s="43">
        <v>0</v>
      </c>
      <c r="DY227" s="43">
        <v>0</v>
      </c>
      <c r="DZ227" s="43">
        <v>0</v>
      </c>
      <c r="EA227" s="57">
        <f t="shared" si="45"/>
        <v>0</v>
      </c>
      <c r="EB227" s="45" t="str">
        <f t="shared" si="36"/>
        <v>CORRECTO</v>
      </c>
      <c r="EC227" s="45"/>
    </row>
    <row r="228" spans="1:133" ht="19.5" customHeight="1" x14ac:dyDescent="0.25">
      <c r="A228" s="23">
        <v>221</v>
      </c>
      <c r="B228" s="23">
        <v>2026</v>
      </c>
      <c r="C228" s="34" t="s">
        <v>62</v>
      </c>
      <c r="D228" s="28"/>
      <c r="E228" s="117"/>
      <c r="F228" s="25"/>
      <c r="G228" s="28"/>
      <c r="H228" s="28"/>
      <c r="I228" s="29"/>
      <c r="J228" s="29"/>
      <c r="K228" s="30"/>
      <c r="L228" s="31"/>
      <c r="M228" s="32"/>
      <c r="N228" s="33"/>
      <c r="O228" s="32"/>
      <c r="P228" s="32"/>
      <c r="Q228" s="32"/>
      <c r="R228" s="32"/>
      <c r="S228" s="32"/>
      <c r="T228" s="55"/>
      <c r="U228" s="32"/>
      <c r="V228" s="35"/>
      <c r="W228" s="35"/>
      <c r="X228" s="50"/>
      <c r="Y228" s="32"/>
      <c r="Z228" s="32"/>
      <c r="AA228" s="37" t="str">
        <f>+IFERROR(VLOOKUP(AB228,LISTAS!$C$2:$D$13,2,0)," ")</f>
        <v xml:space="preserve"> </v>
      </c>
      <c r="AB228" s="38" t="str">
        <f t="shared" si="37"/>
        <v/>
      </c>
      <c r="AC228" s="47"/>
      <c r="AD228" s="40" t="str">
        <f>+IFERROR(VLOOKUP(AC228,LISTAS!$A$2:$B$207,2,0)," ")</f>
        <v xml:space="preserve"> </v>
      </c>
      <c r="AE228" s="25"/>
      <c r="AF228" s="25"/>
      <c r="AG228" s="108"/>
      <c r="AH228" s="25"/>
      <c r="AI228" s="87"/>
      <c r="AJ228" s="25"/>
      <c r="AK228" s="25"/>
      <c r="AL228" s="25"/>
      <c r="AM228" s="25"/>
      <c r="AN228" s="43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51"/>
      <c r="DH228" s="151">
        <f t="shared" si="38"/>
        <v>0</v>
      </c>
      <c r="DI228" s="43">
        <f t="shared" si="39"/>
        <v>0</v>
      </c>
      <c r="DJ228" s="43">
        <f t="shared" si="40"/>
        <v>0</v>
      </c>
      <c r="DK228" s="145">
        <f t="shared" si="41"/>
        <v>0</v>
      </c>
      <c r="DL228" s="161" t="e">
        <f t="shared" si="42"/>
        <v>#DIV/0!</v>
      </c>
      <c r="DM228" s="147">
        <f t="shared" si="43"/>
        <v>0</v>
      </c>
      <c r="DN228" s="152">
        <f t="shared" si="44"/>
        <v>0</v>
      </c>
      <c r="DO228" s="147">
        <v>0</v>
      </c>
      <c r="DP228" s="43">
        <v>0</v>
      </c>
      <c r="DQ228" s="43">
        <v>0</v>
      </c>
      <c r="DR228" s="43">
        <v>0</v>
      </c>
      <c r="DS228" s="43">
        <v>0</v>
      </c>
      <c r="DT228" s="43">
        <v>0</v>
      </c>
      <c r="DU228" s="43">
        <v>0</v>
      </c>
      <c r="DV228" s="43">
        <v>0</v>
      </c>
      <c r="DW228" s="43">
        <v>0</v>
      </c>
      <c r="DX228" s="43">
        <v>0</v>
      </c>
      <c r="DY228" s="43">
        <v>0</v>
      </c>
      <c r="DZ228" s="43">
        <v>0</v>
      </c>
      <c r="EA228" s="57">
        <f t="shared" si="45"/>
        <v>0</v>
      </c>
      <c r="EB228" s="45" t="str">
        <f t="shared" si="36"/>
        <v>CORRECTO</v>
      </c>
      <c r="EC228" s="45"/>
    </row>
    <row r="229" spans="1:133" ht="19.5" customHeight="1" x14ac:dyDescent="0.25">
      <c r="A229" s="47">
        <v>222</v>
      </c>
      <c r="B229" s="23">
        <v>2026</v>
      </c>
      <c r="C229" s="34" t="s">
        <v>62</v>
      </c>
      <c r="D229" s="28"/>
      <c r="E229" s="117"/>
      <c r="F229" s="71"/>
      <c r="G229" s="28"/>
      <c r="H229" s="28"/>
      <c r="I229" s="29"/>
      <c r="J229" s="29"/>
      <c r="K229" s="30"/>
      <c r="L229" s="31"/>
      <c r="M229" s="32"/>
      <c r="N229" s="54"/>
      <c r="O229" s="53"/>
      <c r="P229" s="53"/>
      <c r="Q229" s="53"/>
      <c r="R229" s="53"/>
      <c r="S229" s="32"/>
      <c r="T229" s="119"/>
      <c r="U229" s="32"/>
      <c r="V229" s="35"/>
      <c r="W229" s="35"/>
      <c r="X229" s="50"/>
      <c r="Y229" s="32"/>
      <c r="Z229" s="32"/>
      <c r="AA229" s="37" t="str">
        <f>+IFERROR(VLOOKUP(AB229,LISTAS!$C$2:$D$13,2,0)," ")</f>
        <v xml:space="preserve"> </v>
      </c>
      <c r="AB229" s="38" t="str">
        <f t="shared" si="37"/>
        <v/>
      </c>
      <c r="AC229" s="47"/>
      <c r="AD229" s="40" t="str">
        <f>+IFERROR(VLOOKUP(AC229,LISTAS!$A$2:$B$207,2,0)," ")</f>
        <v xml:space="preserve"> </v>
      </c>
      <c r="AE229" s="25"/>
      <c r="AF229" s="25"/>
      <c r="AG229" s="108"/>
      <c r="AH229" s="25"/>
      <c r="AI229" s="87"/>
      <c r="AJ229" s="25"/>
      <c r="AK229" s="25"/>
      <c r="AL229" s="25"/>
      <c r="AM229" s="25"/>
      <c r="AN229" s="43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51"/>
      <c r="DH229" s="151">
        <f t="shared" si="38"/>
        <v>0</v>
      </c>
      <c r="DI229" s="43">
        <f t="shared" si="39"/>
        <v>0</v>
      </c>
      <c r="DJ229" s="43">
        <f t="shared" si="40"/>
        <v>0</v>
      </c>
      <c r="DK229" s="145">
        <f t="shared" si="41"/>
        <v>0</v>
      </c>
      <c r="DL229" s="161" t="e">
        <f t="shared" si="42"/>
        <v>#DIV/0!</v>
      </c>
      <c r="DM229" s="147">
        <f t="shared" si="43"/>
        <v>0</v>
      </c>
      <c r="DN229" s="152">
        <f t="shared" si="44"/>
        <v>0</v>
      </c>
      <c r="DO229" s="147">
        <v>0</v>
      </c>
      <c r="DP229" s="43">
        <v>0</v>
      </c>
      <c r="DQ229" s="43">
        <v>0</v>
      </c>
      <c r="DR229" s="43">
        <v>0</v>
      </c>
      <c r="DS229" s="43">
        <v>0</v>
      </c>
      <c r="DT229" s="43">
        <v>0</v>
      </c>
      <c r="DU229" s="43">
        <v>0</v>
      </c>
      <c r="DV229" s="43">
        <v>0</v>
      </c>
      <c r="DW229" s="43">
        <v>0</v>
      </c>
      <c r="DX229" s="43">
        <v>0</v>
      </c>
      <c r="DY229" s="43">
        <v>0</v>
      </c>
      <c r="DZ229" s="43">
        <v>0</v>
      </c>
      <c r="EA229" s="57">
        <f t="shared" si="45"/>
        <v>0</v>
      </c>
      <c r="EB229" s="45" t="str">
        <f t="shared" si="36"/>
        <v>CORRECTO</v>
      </c>
      <c r="EC229" s="45"/>
    </row>
    <row r="230" spans="1:133" ht="19.5" customHeight="1" x14ac:dyDescent="0.25">
      <c r="A230" s="47">
        <v>223</v>
      </c>
      <c r="B230" s="23">
        <v>2026</v>
      </c>
      <c r="C230" s="34" t="s">
        <v>62</v>
      </c>
      <c r="D230" s="28"/>
      <c r="E230" s="117"/>
      <c r="F230" s="71"/>
      <c r="G230" s="28"/>
      <c r="H230" s="28"/>
      <c r="I230" s="29"/>
      <c r="J230" s="29"/>
      <c r="K230" s="30"/>
      <c r="L230" s="31"/>
      <c r="M230" s="32"/>
      <c r="N230" s="54"/>
      <c r="O230" s="53"/>
      <c r="P230" s="53"/>
      <c r="Q230" s="53"/>
      <c r="R230" s="53"/>
      <c r="S230" s="32"/>
      <c r="T230" s="119"/>
      <c r="U230" s="32"/>
      <c r="V230" s="35"/>
      <c r="W230" s="35"/>
      <c r="X230" s="50"/>
      <c r="Y230" s="32"/>
      <c r="Z230" s="32"/>
      <c r="AA230" s="37" t="str">
        <f>+IFERROR(VLOOKUP(AB230,LISTAS!$C$2:$D$13,2,0)," ")</f>
        <v xml:space="preserve"> </v>
      </c>
      <c r="AB230" s="38" t="str">
        <f t="shared" si="37"/>
        <v/>
      </c>
      <c r="AC230" s="47"/>
      <c r="AD230" s="40" t="str">
        <f>+IFERROR(VLOOKUP(AC230,LISTAS!$A$2:$B$207,2,0)," ")</f>
        <v xml:space="preserve"> </v>
      </c>
      <c r="AE230" s="25"/>
      <c r="AF230" s="25"/>
      <c r="AG230" s="108"/>
      <c r="AH230" s="25"/>
      <c r="AI230" s="87"/>
      <c r="AJ230" s="25"/>
      <c r="AK230" s="25"/>
      <c r="AL230" s="25"/>
      <c r="AM230" s="25"/>
      <c r="AN230" s="43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51"/>
      <c r="DH230" s="151">
        <f t="shared" si="38"/>
        <v>0</v>
      </c>
      <c r="DI230" s="43">
        <f t="shared" si="39"/>
        <v>0</v>
      </c>
      <c r="DJ230" s="43">
        <f t="shared" si="40"/>
        <v>0</v>
      </c>
      <c r="DK230" s="145">
        <f t="shared" si="41"/>
        <v>0</v>
      </c>
      <c r="DL230" s="161" t="e">
        <f t="shared" si="42"/>
        <v>#DIV/0!</v>
      </c>
      <c r="DM230" s="147">
        <f t="shared" si="43"/>
        <v>0</v>
      </c>
      <c r="DN230" s="152">
        <f t="shared" si="44"/>
        <v>0</v>
      </c>
      <c r="DO230" s="147">
        <v>0</v>
      </c>
      <c r="DP230" s="43">
        <v>0</v>
      </c>
      <c r="DQ230" s="43">
        <v>0</v>
      </c>
      <c r="DR230" s="43">
        <v>0</v>
      </c>
      <c r="DS230" s="43">
        <v>0</v>
      </c>
      <c r="DT230" s="43">
        <v>0</v>
      </c>
      <c r="DU230" s="43">
        <v>0</v>
      </c>
      <c r="DV230" s="43">
        <v>0</v>
      </c>
      <c r="DW230" s="43">
        <v>0</v>
      </c>
      <c r="DX230" s="43">
        <v>0</v>
      </c>
      <c r="DY230" s="43">
        <v>0</v>
      </c>
      <c r="DZ230" s="43">
        <v>0</v>
      </c>
      <c r="EA230" s="57">
        <f t="shared" si="45"/>
        <v>0</v>
      </c>
      <c r="EB230" s="45" t="str">
        <f t="shared" si="36"/>
        <v>CORRECTO</v>
      </c>
      <c r="EC230" s="45"/>
    </row>
    <row r="231" spans="1:133" ht="19.5" customHeight="1" x14ac:dyDescent="0.25">
      <c r="A231" s="47">
        <v>224</v>
      </c>
      <c r="B231" s="23">
        <v>2026</v>
      </c>
      <c r="C231" s="34" t="s">
        <v>62</v>
      </c>
      <c r="D231" s="28"/>
      <c r="E231" s="117"/>
      <c r="F231" s="25"/>
      <c r="G231" s="28"/>
      <c r="H231" s="28"/>
      <c r="I231" s="28"/>
      <c r="J231" s="28"/>
      <c r="K231" s="30"/>
      <c r="L231" s="47"/>
      <c r="M231" s="32"/>
      <c r="N231" s="33"/>
      <c r="O231" s="32"/>
      <c r="P231" s="32"/>
      <c r="Q231" s="32"/>
      <c r="R231" s="32"/>
      <c r="S231" s="32"/>
      <c r="T231" s="34"/>
      <c r="U231" s="32"/>
      <c r="V231" s="35"/>
      <c r="W231" s="35"/>
      <c r="X231" s="50"/>
      <c r="Y231" s="32"/>
      <c r="Z231" s="32"/>
      <c r="AA231" s="37" t="str">
        <f>+IFERROR(VLOOKUP(AB231,LISTAS!$C$2:$D$13,2,0)," ")</f>
        <v xml:space="preserve"> </v>
      </c>
      <c r="AB231" s="38" t="str">
        <f t="shared" si="37"/>
        <v/>
      </c>
      <c r="AC231" s="47"/>
      <c r="AD231" s="40" t="str">
        <f>+IFERROR(VLOOKUP(AC231,LISTAS!$A$2:$B$207,2,0)," ")</f>
        <v xml:space="preserve"> </v>
      </c>
      <c r="AE231" s="25"/>
      <c r="AF231" s="25"/>
      <c r="AG231" s="108"/>
      <c r="AH231" s="25"/>
      <c r="AI231" s="87"/>
      <c r="AJ231" s="25"/>
      <c r="AK231" s="25"/>
      <c r="AL231" s="25"/>
      <c r="AM231" s="25"/>
      <c r="AN231" s="43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51"/>
      <c r="DH231" s="151">
        <f t="shared" si="38"/>
        <v>0</v>
      </c>
      <c r="DI231" s="43">
        <f t="shared" si="39"/>
        <v>0</v>
      </c>
      <c r="DJ231" s="43">
        <f t="shared" si="40"/>
        <v>0</v>
      </c>
      <c r="DK231" s="145">
        <f t="shared" si="41"/>
        <v>0</v>
      </c>
      <c r="DL231" s="161" t="e">
        <f t="shared" si="42"/>
        <v>#DIV/0!</v>
      </c>
      <c r="DM231" s="147">
        <f t="shared" si="43"/>
        <v>0</v>
      </c>
      <c r="DN231" s="152">
        <f t="shared" si="44"/>
        <v>0</v>
      </c>
      <c r="DO231" s="147">
        <v>0</v>
      </c>
      <c r="DP231" s="43">
        <v>0</v>
      </c>
      <c r="DQ231" s="43">
        <v>0</v>
      </c>
      <c r="DR231" s="43">
        <v>0</v>
      </c>
      <c r="DS231" s="43">
        <v>0</v>
      </c>
      <c r="DT231" s="43">
        <v>0</v>
      </c>
      <c r="DU231" s="43">
        <v>0</v>
      </c>
      <c r="DV231" s="43">
        <v>0</v>
      </c>
      <c r="DW231" s="43">
        <v>0</v>
      </c>
      <c r="DX231" s="43">
        <v>0</v>
      </c>
      <c r="DY231" s="43">
        <v>0</v>
      </c>
      <c r="DZ231" s="43">
        <v>0</v>
      </c>
      <c r="EA231" s="57">
        <f t="shared" si="45"/>
        <v>0</v>
      </c>
      <c r="EB231" s="45" t="str">
        <f t="shared" si="36"/>
        <v>CORRECTO</v>
      </c>
      <c r="EC231" s="45"/>
    </row>
    <row r="232" spans="1:133" ht="19.5" customHeight="1" x14ac:dyDescent="0.25">
      <c r="A232" s="23">
        <v>225</v>
      </c>
      <c r="B232" s="23">
        <v>2026</v>
      </c>
      <c r="C232" s="34" t="s">
        <v>62</v>
      </c>
      <c r="D232" s="28"/>
      <c r="E232" s="117"/>
      <c r="F232" s="25"/>
      <c r="G232" s="28"/>
      <c r="H232" s="28"/>
      <c r="I232" s="28"/>
      <c r="J232" s="28"/>
      <c r="K232" s="30"/>
      <c r="L232" s="47"/>
      <c r="M232" s="32"/>
      <c r="N232" s="33"/>
      <c r="O232" s="32"/>
      <c r="P232" s="32"/>
      <c r="Q232" s="32"/>
      <c r="R232" s="32"/>
      <c r="S232" s="32"/>
      <c r="T232" s="34"/>
      <c r="U232" s="32"/>
      <c r="V232" s="35"/>
      <c r="W232" s="35"/>
      <c r="X232" s="50"/>
      <c r="Y232" s="32"/>
      <c r="Z232" s="32"/>
      <c r="AA232" s="37" t="str">
        <f>+IFERROR(VLOOKUP(AB232,LISTAS!$C$2:$D$13,2,0)," ")</f>
        <v xml:space="preserve"> </v>
      </c>
      <c r="AB232" s="38" t="str">
        <f t="shared" si="37"/>
        <v/>
      </c>
      <c r="AC232" s="47"/>
      <c r="AD232" s="40" t="str">
        <f>+IFERROR(VLOOKUP(AC232,LISTAS!$A$2:$B$207,2,0)," ")</f>
        <v xml:space="preserve"> </v>
      </c>
      <c r="AE232" s="25"/>
      <c r="AF232" s="25"/>
      <c r="AG232" s="108"/>
      <c r="AH232" s="25"/>
      <c r="AI232" s="87"/>
      <c r="AJ232" s="25"/>
      <c r="AK232" s="25"/>
      <c r="AL232" s="25"/>
      <c r="AM232" s="25"/>
      <c r="AN232" s="43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51"/>
      <c r="DH232" s="151">
        <f t="shared" si="38"/>
        <v>0</v>
      </c>
      <c r="DI232" s="43">
        <f t="shared" si="39"/>
        <v>0</v>
      </c>
      <c r="DJ232" s="43">
        <f t="shared" si="40"/>
        <v>0</v>
      </c>
      <c r="DK232" s="145">
        <f t="shared" si="41"/>
        <v>0</v>
      </c>
      <c r="DL232" s="161" t="e">
        <f t="shared" si="42"/>
        <v>#DIV/0!</v>
      </c>
      <c r="DM232" s="147">
        <f t="shared" si="43"/>
        <v>0</v>
      </c>
      <c r="DN232" s="152">
        <f t="shared" si="44"/>
        <v>0</v>
      </c>
      <c r="DO232" s="147">
        <v>0</v>
      </c>
      <c r="DP232" s="43">
        <v>0</v>
      </c>
      <c r="DQ232" s="43">
        <v>0</v>
      </c>
      <c r="DR232" s="43">
        <v>0</v>
      </c>
      <c r="DS232" s="43">
        <v>0</v>
      </c>
      <c r="DT232" s="43">
        <v>0</v>
      </c>
      <c r="DU232" s="43">
        <v>0</v>
      </c>
      <c r="DV232" s="43">
        <v>0</v>
      </c>
      <c r="DW232" s="43">
        <v>0</v>
      </c>
      <c r="DX232" s="43">
        <v>0</v>
      </c>
      <c r="DY232" s="43">
        <v>0</v>
      </c>
      <c r="DZ232" s="43">
        <v>0</v>
      </c>
      <c r="EA232" s="57">
        <f t="shared" si="45"/>
        <v>0</v>
      </c>
      <c r="EB232" s="45" t="str">
        <f t="shared" si="36"/>
        <v>CORRECTO</v>
      </c>
      <c r="EC232" s="45"/>
    </row>
    <row r="233" spans="1:133" ht="19.5" customHeight="1" x14ac:dyDescent="0.25">
      <c r="A233" s="47">
        <v>226</v>
      </c>
      <c r="B233" s="23">
        <v>2026</v>
      </c>
      <c r="C233" s="34" t="s">
        <v>62</v>
      </c>
      <c r="D233" s="28"/>
      <c r="E233" s="117"/>
      <c r="F233" s="25"/>
      <c r="G233" s="28"/>
      <c r="H233" s="28"/>
      <c r="I233" s="28"/>
      <c r="J233" s="28"/>
      <c r="K233" s="30"/>
      <c r="L233" s="47"/>
      <c r="M233" s="32"/>
      <c r="N233" s="33"/>
      <c r="O233" s="32"/>
      <c r="P233" s="32"/>
      <c r="Q233" s="32"/>
      <c r="R233" s="32"/>
      <c r="S233" s="32"/>
      <c r="T233" s="34"/>
      <c r="U233" s="32"/>
      <c r="V233" s="35"/>
      <c r="W233" s="35"/>
      <c r="X233" s="50"/>
      <c r="Y233" s="32"/>
      <c r="Z233" s="32"/>
      <c r="AA233" s="37" t="str">
        <f>+IFERROR(VLOOKUP(AB233,LISTAS!$C$2:$D$13,2,0)," ")</f>
        <v xml:space="preserve"> </v>
      </c>
      <c r="AB233" s="38" t="str">
        <f t="shared" si="37"/>
        <v/>
      </c>
      <c r="AC233" s="47"/>
      <c r="AD233" s="40" t="str">
        <f>+IFERROR(VLOOKUP(AC233,LISTAS!$A$2:$B$207,2,0)," ")</f>
        <v xml:space="preserve"> </v>
      </c>
      <c r="AE233" s="25"/>
      <c r="AF233" s="25"/>
      <c r="AG233" s="108"/>
      <c r="AH233" s="25"/>
      <c r="AI233" s="87"/>
      <c r="AJ233" s="25"/>
      <c r="AK233" s="25"/>
      <c r="AL233" s="25"/>
      <c r="AM233" s="25"/>
      <c r="AN233" s="43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51"/>
      <c r="DH233" s="151">
        <f t="shared" si="38"/>
        <v>0</v>
      </c>
      <c r="DI233" s="43">
        <f t="shared" si="39"/>
        <v>0</v>
      </c>
      <c r="DJ233" s="43">
        <f t="shared" si="40"/>
        <v>0</v>
      </c>
      <c r="DK233" s="145">
        <f t="shared" si="41"/>
        <v>0</v>
      </c>
      <c r="DL233" s="161" t="e">
        <f t="shared" si="42"/>
        <v>#DIV/0!</v>
      </c>
      <c r="DM233" s="147">
        <f t="shared" si="43"/>
        <v>0</v>
      </c>
      <c r="DN233" s="152">
        <f t="shared" si="44"/>
        <v>0</v>
      </c>
      <c r="DO233" s="147">
        <v>0</v>
      </c>
      <c r="DP233" s="43">
        <v>0</v>
      </c>
      <c r="DQ233" s="43">
        <v>0</v>
      </c>
      <c r="DR233" s="43">
        <v>0</v>
      </c>
      <c r="DS233" s="43">
        <v>0</v>
      </c>
      <c r="DT233" s="43">
        <v>0</v>
      </c>
      <c r="DU233" s="43">
        <v>0</v>
      </c>
      <c r="DV233" s="43">
        <v>0</v>
      </c>
      <c r="DW233" s="43">
        <v>0</v>
      </c>
      <c r="DX233" s="43">
        <v>0</v>
      </c>
      <c r="DY233" s="43">
        <v>0</v>
      </c>
      <c r="DZ233" s="43">
        <v>0</v>
      </c>
      <c r="EA233" s="57">
        <f t="shared" si="45"/>
        <v>0</v>
      </c>
      <c r="EB233" s="45" t="str">
        <f t="shared" si="36"/>
        <v>CORRECTO</v>
      </c>
      <c r="EC233" s="45"/>
    </row>
    <row r="234" spans="1:133" ht="19.5" customHeight="1" x14ac:dyDescent="0.25">
      <c r="A234" s="47">
        <v>227</v>
      </c>
      <c r="B234" s="23">
        <v>2026</v>
      </c>
      <c r="C234" s="34" t="s">
        <v>62</v>
      </c>
      <c r="D234" s="25"/>
      <c r="E234" s="117"/>
      <c r="F234" s="25"/>
      <c r="G234" s="28"/>
      <c r="H234" s="28"/>
      <c r="I234" s="28"/>
      <c r="J234" s="28"/>
      <c r="K234" s="35"/>
      <c r="L234" s="47"/>
      <c r="M234" s="32"/>
      <c r="N234" s="33"/>
      <c r="O234" s="32"/>
      <c r="P234" s="32"/>
      <c r="Q234" s="32"/>
      <c r="R234" s="32"/>
      <c r="S234" s="32"/>
      <c r="T234" s="119"/>
      <c r="U234" s="32"/>
      <c r="V234" s="35"/>
      <c r="W234" s="35"/>
      <c r="X234" s="50"/>
      <c r="Y234" s="32"/>
      <c r="Z234" s="32"/>
      <c r="AA234" s="37" t="str">
        <f>+IFERROR(VLOOKUP(AB234,LISTAS!$C$2:$D$13,2,0)," ")</f>
        <v xml:space="preserve"> </v>
      </c>
      <c r="AB234" s="38" t="str">
        <f t="shared" si="37"/>
        <v/>
      </c>
      <c r="AC234" s="47"/>
      <c r="AD234" s="40" t="str">
        <f>+IFERROR(VLOOKUP(AC234,LISTAS!$A$2:$B$207,2,0)," ")</f>
        <v xml:space="preserve"> </v>
      </c>
      <c r="AE234" s="25"/>
      <c r="AF234" s="25"/>
      <c r="AG234" s="108"/>
      <c r="AH234" s="25"/>
      <c r="AI234" s="87"/>
      <c r="AJ234" s="25"/>
      <c r="AK234" s="25"/>
      <c r="AL234" s="25"/>
      <c r="AM234" s="25"/>
      <c r="AN234" s="43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51"/>
      <c r="DH234" s="151">
        <f t="shared" si="38"/>
        <v>0</v>
      </c>
      <c r="DI234" s="43">
        <f t="shared" si="39"/>
        <v>0</v>
      </c>
      <c r="DJ234" s="43">
        <f t="shared" si="40"/>
        <v>0</v>
      </c>
      <c r="DK234" s="145">
        <f t="shared" si="41"/>
        <v>0</v>
      </c>
      <c r="DL234" s="161" t="e">
        <f t="shared" si="42"/>
        <v>#DIV/0!</v>
      </c>
      <c r="DM234" s="147">
        <f t="shared" si="43"/>
        <v>0</v>
      </c>
      <c r="DN234" s="152">
        <f t="shared" si="44"/>
        <v>0</v>
      </c>
      <c r="DO234" s="147">
        <v>0</v>
      </c>
      <c r="DP234" s="43">
        <v>0</v>
      </c>
      <c r="DQ234" s="43">
        <v>0</v>
      </c>
      <c r="DR234" s="43">
        <v>0</v>
      </c>
      <c r="DS234" s="43">
        <v>0</v>
      </c>
      <c r="DT234" s="43">
        <v>0</v>
      </c>
      <c r="DU234" s="43">
        <v>0</v>
      </c>
      <c r="DV234" s="43">
        <v>0</v>
      </c>
      <c r="DW234" s="43">
        <v>0</v>
      </c>
      <c r="DX234" s="43">
        <v>0</v>
      </c>
      <c r="DY234" s="43">
        <v>0</v>
      </c>
      <c r="DZ234" s="43">
        <v>0</v>
      </c>
      <c r="EA234" s="57">
        <f t="shared" si="45"/>
        <v>0</v>
      </c>
      <c r="EB234" s="45" t="str">
        <f t="shared" si="36"/>
        <v>CORRECTO</v>
      </c>
      <c r="EC234" s="45"/>
    </row>
    <row r="235" spans="1:133" ht="19.5" customHeight="1" x14ac:dyDescent="0.25">
      <c r="A235" s="23">
        <v>228</v>
      </c>
      <c r="B235" s="23">
        <v>2026</v>
      </c>
      <c r="C235" s="34" t="s">
        <v>62</v>
      </c>
      <c r="D235" s="25"/>
      <c r="E235" s="117"/>
      <c r="F235" s="25"/>
      <c r="G235" s="28"/>
      <c r="H235" s="28"/>
      <c r="I235" s="28"/>
      <c r="J235" s="28"/>
      <c r="K235" s="35"/>
      <c r="L235" s="47"/>
      <c r="M235" s="32"/>
      <c r="N235" s="33"/>
      <c r="O235" s="32"/>
      <c r="P235" s="32"/>
      <c r="Q235" s="32"/>
      <c r="R235" s="32"/>
      <c r="S235" s="32"/>
      <c r="T235" s="119"/>
      <c r="U235" s="32"/>
      <c r="V235" s="35"/>
      <c r="W235" s="35"/>
      <c r="X235" s="50"/>
      <c r="Y235" s="32"/>
      <c r="Z235" s="32"/>
      <c r="AA235" s="37" t="str">
        <f>+IFERROR(VLOOKUP(AB235,LISTAS!$C$2:$D$13,2,0)," ")</f>
        <v xml:space="preserve"> </v>
      </c>
      <c r="AB235" s="38" t="str">
        <f t="shared" si="37"/>
        <v/>
      </c>
      <c r="AC235" s="47"/>
      <c r="AD235" s="40" t="str">
        <f>+IFERROR(VLOOKUP(AC235,LISTAS!$A$2:$B$207,2,0)," ")</f>
        <v xml:space="preserve"> </v>
      </c>
      <c r="AE235" s="25"/>
      <c r="AF235" s="25"/>
      <c r="AG235" s="108"/>
      <c r="AH235" s="25"/>
      <c r="AI235" s="87"/>
      <c r="AJ235" s="25"/>
      <c r="AK235" s="25"/>
      <c r="AL235" s="25"/>
      <c r="AM235" s="25"/>
      <c r="AN235" s="43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51"/>
      <c r="DH235" s="151">
        <f t="shared" si="38"/>
        <v>0</v>
      </c>
      <c r="DI235" s="43">
        <f t="shared" si="39"/>
        <v>0</v>
      </c>
      <c r="DJ235" s="43">
        <f t="shared" si="40"/>
        <v>0</v>
      </c>
      <c r="DK235" s="145">
        <f t="shared" si="41"/>
        <v>0</v>
      </c>
      <c r="DL235" s="161" t="e">
        <f t="shared" si="42"/>
        <v>#DIV/0!</v>
      </c>
      <c r="DM235" s="147">
        <f t="shared" si="43"/>
        <v>0</v>
      </c>
      <c r="DN235" s="152">
        <f t="shared" si="44"/>
        <v>0</v>
      </c>
      <c r="DO235" s="147">
        <v>0</v>
      </c>
      <c r="DP235" s="43">
        <v>0</v>
      </c>
      <c r="DQ235" s="43">
        <v>0</v>
      </c>
      <c r="DR235" s="43">
        <v>0</v>
      </c>
      <c r="DS235" s="43">
        <v>0</v>
      </c>
      <c r="DT235" s="43">
        <v>0</v>
      </c>
      <c r="DU235" s="43">
        <v>0</v>
      </c>
      <c r="DV235" s="43">
        <v>0</v>
      </c>
      <c r="DW235" s="43">
        <v>0</v>
      </c>
      <c r="DX235" s="43">
        <v>0</v>
      </c>
      <c r="DY235" s="43">
        <v>0</v>
      </c>
      <c r="DZ235" s="43">
        <v>0</v>
      </c>
      <c r="EA235" s="57">
        <f t="shared" si="45"/>
        <v>0</v>
      </c>
      <c r="EB235" s="45" t="str">
        <f t="shared" si="36"/>
        <v>CORRECTO</v>
      </c>
      <c r="EC235" s="45"/>
    </row>
    <row r="236" spans="1:133" ht="19.5" customHeight="1" x14ac:dyDescent="0.25">
      <c r="A236" s="47">
        <v>229</v>
      </c>
      <c r="B236" s="23">
        <v>2026</v>
      </c>
      <c r="C236" s="34" t="s">
        <v>62</v>
      </c>
      <c r="D236" s="25"/>
      <c r="E236" s="117"/>
      <c r="F236" s="25"/>
      <c r="G236" s="28"/>
      <c r="H236" s="28"/>
      <c r="I236" s="28"/>
      <c r="J236" s="28"/>
      <c r="K236" s="35"/>
      <c r="L236" s="47"/>
      <c r="M236" s="32"/>
      <c r="N236" s="33"/>
      <c r="O236" s="32"/>
      <c r="P236" s="32"/>
      <c r="Q236" s="32"/>
      <c r="R236" s="32"/>
      <c r="S236" s="32"/>
      <c r="T236" s="119"/>
      <c r="U236" s="32"/>
      <c r="V236" s="35"/>
      <c r="W236" s="35"/>
      <c r="X236" s="50"/>
      <c r="Y236" s="32"/>
      <c r="Z236" s="32"/>
      <c r="AA236" s="37" t="str">
        <f>+IFERROR(VLOOKUP(AB236,LISTAS!$C$2:$D$13,2,0)," ")</f>
        <v xml:space="preserve"> </v>
      </c>
      <c r="AB236" s="38" t="str">
        <f t="shared" si="37"/>
        <v/>
      </c>
      <c r="AC236" s="47"/>
      <c r="AD236" s="40" t="str">
        <f>+IFERROR(VLOOKUP(AC236,LISTAS!$A$2:$B$207,2,0)," ")</f>
        <v xml:space="preserve"> </v>
      </c>
      <c r="AE236" s="25"/>
      <c r="AF236" s="25"/>
      <c r="AG236" s="108"/>
      <c r="AH236" s="25"/>
      <c r="AI236" s="87"/>
      <c r="AJ236" s="25"/>
      <c r="AK236" s="25"/>
      <c r="AL236" s="25"/>
      <c r="AM236" s="25"/>
      <c r="AN236" s="43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51"/>
      <c r="DH236" s="151">
        <f t="shared" si="38"/>
        <v>0</v>
      </c>
      <c r="DI236" s="43">
        <f t="shared" si="39"/>
        <v>0</v>
      </c>
      <c r="DJ236" s="43">
        <f t="shared" si="40"/>
        <v>0</v>
      </c>
      <c r="DK236" s="145">
        <f t="shared" si="41"/>
        <v>0</v>
      </c>
      <c r="DL236" s="161" t="e">
        <f t="shared" si="42"/>
        <v>#DIV/0!</v>
      </c>
      <c r="DM236" s="147">
        <f t="shared" si="43"/>
        <v>0</v>
      </c>
      <c r="DN236" s="152">
        <f t="shared" si="44"/>
        <v>0</v>
      </c>
      <c r="DO236" s="147">
        <v>0</v>
      </c>
      <c r="DP236" s="43">
        <v>0</v>
      </c>
      <c r="DQ236" s="43">
        <v>0</v>
      </c>
      <c r="DR236" s="43">
        <v>0</v>
      </c>
      <c r="DS236" s="43">
        <v>0</v>
      </c>
      <c r="DT236" s="43">
        <v>0</v>
      </c>
      <c r="DU236" s="43">
        <v>0</v>
      </c>
      <c r="DV236" s="43">
        <v>0</v>
      </c>
      <c r="DW236" s="43">
        <v>0</v>
      </c>
      <c r="DX236" s="43">
        <v>0</v>
      </c>
      <c r="DY236" s="43">
        <v>0</v>
      </c>
      <c r="DZ236" s="43">
        <v>0</v>
      </c>
      <c r="EA236" s="57">
        <f t="shared" si="45"/>
        <v>0</v>
      </c>
      <c r="EB236" s="45" t="str">
        <f t="shared" si="36"/>
        <v>CORRECTO</v>
      </c>
      <c r="EC236" s="45"/>
    </row>
    <row r="237" spans="1:133" ht="19.5" customHeight="1" x14ac:dyDescent="0.25">
      <c r="A237" s="47">
        <v>230</v>
      </c>
      <c r="B237" s="23">
        <v>2026</v>
      </c>
      <c r="C237" s="34" t="s">
        <v>62</v>
      </c>
      <c r="D237" s="25"/>
      <c r="E237" s="117"/>
      <c r="F237" s="25"/>
      <c r="G237" s="28"/>
      <c r="H237" s="28"/>
      <c r="I237" s="28"/>
      <c r="J237" s="28"/>
      <c r="K237" s="35"/>
      <c r="L237" s="47"/>
      <c r="M237" s="32"/>
      <c r="N237" s="33"/>
      <c r="O237" s="32"/>
      <c r="P237" s="32"/>
      <c r="Q237" s="32"/>
      <c r="R237" s="32"/>
      <c r="S237" s="32"/>
      <c r="T237" s="119"/>
      <c r="U237" s="32"/>
      <c r="V237" s="35"/>
      <c r="W237" s="35"/>
      <c r="X237" s="50"/>
      <c r="Y237" s="32"/>
      <c r="Z237" s="32"/>
      <c r="AA237" s="37" t="str">
        <f>+IFERROR(VLOOKUP(AB237,LISTAS!$C$2:$D$13,2,0)," ")</f>
        <v xml:space="preserve"> </v>
      </c>
      <c r="AB237" s="38" t="str">
        <f t="shared" si="37"/>
        <v/>
      </c>
      <c r="AC237" s="47"/>
      <c r="AD237" s="40" t="str">
        <f>+IFERROR(VLOOKUP(AC237,LISTAS!$A$2:$B$207,2,0)," ")</f>
        <v xml:space="preserve"> </v>
      </c>
      <c r="AE237" s="25"/>
      <c r="AF237" s="25"/>
      <c r="AG237" s="108"/>
      <c r="AH237" s="25"/>
      <c r="AI237" s="87"/>
      <c r="AJ237" s="25"/>
      <c r="AK237" s="25"/>
      <c r="AL237" s="25"/>
      <c r="AM237" s="25"/>
      <c r="AN237" s="43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51"/>
      <c r="DH237" s="151">
        <f t="shared" si="38"/>
        <v>0</v>
      </c>
      <c r="DI237" s="43">
        <f t="shared" si="39"/>
        <v>0</v>
      </c>
      <c r="DJ237" s="43">
        <f t="shared" si="40"/>
        <v>0</v>
      </c>
      <c r="DK237" s="145">
        <f t="shared" si="41"/>
        <v>0</v>
      </c>
      <c r="DL237" s="161" t="e">
        <f t="shared" si="42"/>
        <v>#DIV/0!</v>
      </c>
      <c r="DM237" s="147">
        <f t="shared" si="43"/>
        <v>0</v>
      </c>
      <c r="DN237" s="152">
        <f t="shared" si="44"/>
        <v>0</v>
      </c>
      <c r="DO237" s="147">
        <v>0</v>
      </c>
      <c r="DP237" s="43">
        <v>0</v>
      </c>
      <c r="DQ237" s="43">
        <v>0</v>
      </c>
      <c r="DR237" s="43">
        <v>0</v>
      </c>
      <c r="DS237" s="43">
        <v>0</v>
      </c>
      <c r="DT237" s="43">
        <v>0</v>
      </c>
      <c r="DU237" s="43">
        <v>0</v>
      </c>
      <c r="DV237" s="43">
        <v>0</v>
      </c>
      <c r="DW237" s="43">
        <v>0</v>
      </c>
      <c r="DX237" s="43">
        <v>0</v>
      </c>
      <c r="DY237" s="43">
        <v>0</v>
      </c>
      <c r="DZ237" s="43">
        <v>0</v>
      </c>
      <c r="EA237" s="57">
        <f t="shared" si="45"/>
        <v>0</v>
      </c>
      <c r="EB237" s="45" t="str">
        <f t="shared" si="36"/>
        <v>CORRECTO</v>
      </c>
      <c r="EC237" s="45"/>
    </row>
    <row r="238" spans="1:133" ht="19.5" customHeight="1" x14ac:dyDescent="0.25">
      <c r="A238" s="47">
        <v>231</v>
      </c>
      <c r="B238" s="23">
        <v>2026</v>
      </c>
      <c r="C238" s="34" t="s">
        <v>62</v>
      </c>
      <c r="D238" s="25"/>
      <c r="E238" s="117"/>
      <c r="F238" s="25"/>
      <c r="G238" s="28"/>
      <c r="H238" s="28"/>
      <c r="I238" s="28"/>
      <c r="J238" s="28"/>
      <c r="K238" s="35"/>
      <c r="L238" s="47"/>
      <c r="M238" s="32"/>
      <c r="N238" s="33"/>
      <c r="O238" s="32"/>
      <c r="P238" s="32"/>
      <c r="Q238" s="32"/>
      <c r="R238" s="32"/>
      <c r="S238" s="32"/>
      <c r="T238" s="119"/>
      <c r="U238" s="32"/>
      <c r="V238" s="35"/>
      <c r="W238" s="35"/>
      <c r="X238" s="50"/>
      <c r="Y238" s="32"/>
      <c r="Z238" s="32"/>
      <c r="AA238" s="37" t="str">
        <f>+IFERROR(VLOOKUP(AB238,LISTAS!$C$2:$D$13,2,0)," ")</f>
        <v xml:space="preserve"> </v>
      </c>
      <c r="AB238" s="38" t="str">
        <f t="shared" si="37"/>
        <v/>
      </c>
      <c r="AC238" s="47"/>
      <c r="AD238" s="40" t="str">
        <f>+IFERROR(VLOOKUP(AC238,LISTAS!$A$2:$B$207,2,0)," ")</f>
        <v xml:space="preserve"> </v>
      </c>
      <c r="AE238" s="25"/>
      <c r="AF238" s="25"/>
      <c r="AG238" s="108"/>
      <c r="AH238" s="25"/>
      <c r="AI238" s="87"/>
      <c r="AJ238" s="25"/>
      <c r="AK238" s="25"/>
      <c r="AL238" s="25"/>
      <c r="AM238" s="25"/>
      <c r="AN238" s="43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51"/>
      <c r="DH238" s="151">
        <f t="shared" si="38"/>
        <v>0</v>
      </c>
      <c r="DI238" s="43">
        <f t="shared" si="39"/>
        <v>0</v>
      </c>
      <c r="DJ238" s="43">
        <f t="shared" si="40"/>
        <v>0</v>
      </c>
      <c r="DK238" s="145">
        <f t="shared" si="41"/>
        <v>0</v>
      </c>
      <c r="DL238" s="161" t="e">
        <f t="shared" si="42"/>
        <v>#DIV/0!</v>
      </c>
      <c r="DM238" s="147">
        <f t="shared" si="43"/>
        <v>0</v>
      </c>
      <c r="DN238" s="152">
        <f t="shared" si="44"/>
        <v>0</v>
      </c>
      <c r="DO238" s="147">
        <v>0</v>
      </c>
      <c r="DP238" s="43">
        <v>0</v>
      </c>
      <c r="DQ238" s="43">
        <v>0</v>
      </c>
      <c r="DR238" s="43">
        <v>0</v>
      </c>
      <c r="DS238" s="43">
        <v>0</v>
      </c>
      <c r="DT238" s="43">
        <v>0</v>
      </c>
      <c r="DU238" s="43">
        <v>0</v>
      </c>
      <c r="DV238" s="43">
        <v>0</v>
      </c>
      <c r="DW238" s="43">
        <v>0</v>
      </c>
      <c r="DX238" s="43">
        <v>0</v>
      </c>
      <c r="DY238" s="43">
        <v>0</v>
      </c>
      <c r="DZ238" s="43">
        <v>0</v>
      </c>
      <c r="EA238" s="57">
        <f t="shared" si="45"/>
        <v>0</v>
      </c>
      <c r="EB238" s="45" t="str">
        <f t="shared" si="36"/>
        <v>CORRECTO</v>
      </c>
      <c r="EC238" s="45"/>
    </row>
    <row r="239" spans="1:133" ht="19.5" customHeight="1" x14ac:dyDescent="0.25">
      <c r="A239" s="23">
        <v>232</v>
      </c>
      <c r="B239" s="23">
        <v>2026</v>
      </c>
      <c r="C239" s="34" t="s">
        <v>62</v>
      </c>
      <c r="D239" s="25"/>
      <c r="E239" s="117"/>
      <c r="F239" s="25"/>
      <c r="G239" s="28"/>
      <c r="H239" s="28"/>
      <c r="I239" s="28"/>
      <c r="J239" s="28"/>
      <c r="K239" s="35"/>
      <c r="L239" s="47"/>
      <c r="M239" s="32"/>
      <c r="N239" s="33"/>
      <c r="O239" s="32"/>
      <c r="P239" s="32"/>
      <c r="Q239" s="32"/>
      <c r="R239" s="32"/>
      <c r="S239" s="32"/>
      <c r="T239" s="119"/>
      <c r="U239" s="32"/>
      <c r="V239" s="35"/>
      <c r="W239" s="35"/>
      <c r="X239" s="50"/>
      <c r="Y239" s="32"/>
      <c r="Z239" s="32"/>
      <c r="AA239" s="37" t="str">
        <f>+IFERROR(VLOOKUP(AB239,LISTAS!$C$2:$D$13,2,0)," ")</f>
        <v xml:space="preserve"> </v>
      </c>
      <c r="AB239" s="38" t="str">
        <f t="shared" si="37"/>
        <v/>
      </c>
      <c r="AC239" s="47"/>
      <c r="AD239" s="40" t="str">
        <f>+IFERROR(VLOOKUP(AC239,LISTAS!$A$2:$B$207,2,0)," ")</f>
        <v xml:space="preserve"> </v>
      </c>
      <c r="AE239" s="25"/>
      <c r="AF239" s="25"/>
      <c r="AG239" s="108"/>
      <c r="AH239" s="25"/>
      <c r="AI239" s="87"/>
      <c r="AJ239" s="25"/>
      <c r="AK239" s="25"/>
      <c r="AL239" s="25"/>
      <c r="AM239" s="25"/>
      <c r="AN239" s="43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51"/>
      <c r="DH239" s="151">
        <f t="shared" si="38"/>
        <v>0</v>
      </c>
      <c r="DI239" s="43">
        <f t="shared" si="39"/>
        <v>0</v>
      </c>
      <c r="DJ239" s="43">
        <f t="shared" si="40"/>
        <v>0</v>
      </c>
      <c r="DK239" s="145">
        <f t="shared" si="41"/>
        <v>0</v>
      </c>
      <c r="DL239" s="161" t="e">
        <f t="shared" si="42"/>
        <v>#DIV/0!</v>
      </c>
      <c r="DM239" s="147">
        <f t="shared" si="43"/>
        <v>0</v>
      </c>
      <c r="DN239" s="152">
        <f t="shared" si="44"/>
        <v>0</v>
      </c>
      <c r="DO239" s="147">
        <v>0</v>
      </c>
      <c r="DP239" s="43">
        <v>0</v>
      </c>
      <c r="DQ239" s="43">
        <v>0</v>
      </c>
      <c r="DR239" s="43">
        <v>0</v>
      </c>
      <c r="DS239" s="43">
        <v>0</v>
      </c>
      <c r="DT239" s="43">
        <v>0</v>
      </c>
      <c r="DU239" s="43">
        <v>0</v>
      </c>
      <c r="DV239" s="43">
        <v>0</v>
      </c>
      <c r="DW239" s="43">
        <v>0</v>
      </c>
      <c r="DX239" s="43">
        <v>0</v>
      </c>
      <c r="DY239" s="43">
        <v>0</v>
      </c>
      <c r="DZ239" s="43">
        <v>0</v>
      </c>
      <c r="EA239" s="57">
        <f t="shared" si="45"/>
        <v>0</v>
      </c>
      <c r="EB239" s="45" t="str">
        <f t="shared" si="36"/>
        <v>CORRECTO</v>
      </c>
      <c r="EC239" s="45"/>
    </row>
    <row r="240" spans="1:133" ht="19.5" customHeight="1" x14ac:dyDescent="0.25">
      <c r="A240" s="47">
        <v>233</v>
      </c>
      <c r="B240" s="23">
        <v>2026</v>
      </c>
      <c r="C240" s="34" t="s">
        <v>62</v>
      </c>
      <c r="D240" s="25"/>
      <c r="E240" s="117"/>
      <c r="F240" s="25"/>
      <c r="G240" s="28"/>
      <c r="H240" s="28"/>
      <c r="I240" s="28"/>
      <c r="J240" s="28"/>
      <c r="K240" s="35"/>
      <c r="L240" s="47"/>
      <c r="M240" s="32"/>
      <c r="N240" s="33"/>
      <c r="O240" s="32"/>
      <c r="P240" s="32"/>
      <c r="Q240" s="32"/>
      <c r="R240" s="32"/>
      <c r="S240" s="32"/>
      <c r="T240" s="119"/>
      <c r="U240" s="32"/>
      <c r="V240" s="35"/>
      <c r="W240" s="35"/>
      <c r="X240" s="50"/>
      <c r="Y240" s="32"/>
      <c r="Z240" s="32"/>
      <c r="AA240" s="37" t="str">
        <f>+IFERROR(VLOOKUP(AB240,LISTAS!$C$2:$D$13,2,0)," ")</f>
        <v xml:space="preserve"> </v>
      </c>
      <c r="AB240" s="38" t="str">
        <f t="shared" si="37"/>
        <v/>
      </c>
      <c r="AC240" s="47"/>
      <c r="AD240" s="40" t="str">
        <f>+IFERROR(VLOOKUP(AC240,LISTAS!$A$2:$B$207,2,0)," ")</f>
        <v xml:space="preserve"> </v>
      </c>
      <c r="AE240" s="25"/>
      <c r="AF240" s="25"/>
      <c r="AG240" s="108"/>
      <c r="AH240" s="25"/>
      <c r="AI240" s="87"/>
      <c r="AJ240" s="25"/>
      <c r="AK240" s="25"/>
      <c r="AL240" s="25"/>
      <c r="AM240" s="25"/>
      <c r="AN240" s="43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51"/>
      <c r="DH240" s="151">
        <f t="shared" si="38"/>
        <v>0</v>
      </c>
      <c r="DI240" s="43">
        <f t="shared" si="39"/>
        <v>0</v>
      </c>
      <c r="DJ240" s="43">
        <f t="shared" si="40"/>
        <v>0</v>
      </c>
      <c r="DK240" s="145">
        <f t="shared" si="41"/>
        <v>0</v>
      </c>
      <c r="DL240" s="161" t="e">
        <f t="shared" si="42"/>
        <v>#DIV/0!</v>
      </c>
      <c r="DM240" s="147">
        <f t="shared" si="43"/>
        <v>0</v>
      </c>
      <c r="DN240" s="152">
        <f t="shared" si="44"/>
        <v>0</v>
      </c>
      <c r="DO240" s="147">
        <v>0</v>
      </c>
      <c r="DP240" s="43">
        <v>0</v>
      </c>
      <c r="DQ240" s="43">
        <v>0</v>
      </c>
      <c r="DR240" s="43">
        <v>0</v>
      </c>
      <c r="DS240" s="43">
        <v>0</v>
      </c>
      <c r="DT240" s="43">
        <v>0</v>
      </c>
      <c r="DU240" s="43">
        <v>0</v>
      </c>
      <c r="DV240" s="43">
        <v>0</v>
      </c>
      <c r="DW240" s="43">
        <v>0</v>
      </c>
      <c r="DX240" s="43">
        <v>0</v>
      </c>
      <c r="DY240" s="43">
        <v>0</v>
      </c>
      <c r="DZ240" s="43">
        <v>0</v>
      </c>
      <c r="EA240" s="57">
        <f t="shared" si="45"/>
        <v>0</v>
      </c>
      <c r="EB240" s="45" t="str">
        <f t="shared" si="36"/>
        <v>CORRECTO</v>
      </c>
      <c r="EC240" s="45"/>
    </row>
    <row r="241" spans="1:133" ht="19.5" customHeight="1" x14ac:dyDescent="0.25">
      <c r="A241" s="47">
        <v>234</v>
      </c>
      <c r="B241" s="23">
        <v>2026</v>
      </c>
      <c r="C241" s="34" t="s">
        <v>62</v>
      </c>
      <c r="D241" s="25"/>
      <c r="E241" s="117"/>
      <c r="F241" s="25"/>
      <c r="G241" s="28"/>
      <c r="H241" s="28"/>
      <c r="I241" s="28"/>
      <c r="J241" s="28"/>
      <c r="K241" s="35"/>
      <c r="L241" s="47"/>
      <c r="M241" s="32"/>
      <c r="N241" s="33"/>
      <c r="O241" s="32"/>
      <c r="P241" s="32"/>
      <c r="Q241" s="32"/>
      <c r="R241" s="32"/>
      <c r="S241" s="32"/>
      <c r="T241" s="119"/>
      <c r="U241" s="32"/>
      <c r="V241" s="35"/>
      <c r="W241" s="35"/>
      <c r="X241" s="50"/>
      <c r="Y241" s="32"/>
      <c r="Z241" s="32"/>
      <c r="AA241" s="37" t="str">
        <f>+IFERROR(VLOOKUP(AB241,LISTAS!$C$2:$D$13,2,0)," ")</f>
        <v xml:space="preserve"> </v>
      </c>
      <c r="AB241" s="38" t="str">
        <f t="shared" si="37"/>
        <v/>
      </c>
      <c r="AC241" s="47"/>
      <c r="AD241" s="40" t="str">
        <f>+IFERROR(VLOOKUP(AC241,LISTAS!$A$2:$B$207,2,0)," ")</f>
        <v xml:space="preserve"> </v>
      </c>
      <c r="AE241" s="25"/>
      <c r="AF241" s="25"/>
      <c r="AG241" s="108"/>
      <c r="AH241" s="25"/>
      <c r="AI241" s="87"/>
      <c r="AJ241" s="25"/>
      <c r="AK241" s="25"/>
      <c r="AL241" s="25"/>
      <c r="AM241" s="25"/>
      <c r="AN241" s="43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51"/>
      <c r="DH241" s="151">
        <f t="shared" si="38"/>
        <v>0</v>
      </c>
      <c r="DI241" s="43">
        <f t="shared" si="39"/>
        <v>0</v>
      </c>
      <c r="DJ241" s="43">
        <f t="shared" si="40"/>
        <v>0</v>
      </c>
      <c r="DK241" s="145">
        <f t="shared" si="41"/>
        <v>0</v>
      </c>
      <c r="DL241" s="161" t="e">
        <f t="shared" si="42"/>
        <v>#DIV/0!</v>
      </c>
      <c r="DM241" s="147">
        <f t="shared" si="43"/>
        <v>0</v>
      </c>
      <c r="DN241" s="152">
        <f t="shared" si="44"/>
        <v>0</v>
      </c>
      <c r="DO241" s="147">
        <v>0</v>
      </c>
      <c r="DP241" s="43">
        <v>0</v>
      </c>
      <c r="DQ241" s="43">
        <v>0</v>
      </c>
      <c r="DR241" s="43">
        <v>0</v>
      </c>
      <c r="DS241" s="43">
        <v>0</v>
      </c>
      <c r="DT241" s="43">
        <v>0</v>
      </c>
      <c r="DU241" s="43">
        <v>0</v>
      </c>
      <c r="DV241" s="43">
        <v>0</v>
      </c>
      <c r="DW241" s="43">
        <v>0</v>
      </c>
      <c r="DX241" s="43">
        <v>0</v>
      </c>
      <c r="DY241" s="43">
        <v>0</v>
      </c>
      <c r="DZ241" s="43">
        <v>0</v>
      </c>
      <c r="EA241" s="57">
        <f t="shared" si="45"/>
        <v>0</v>
      </c>
      <c r="EB241" s="45" t="str">
        <f t="shared" si="36"/>
        <v>CORRECTO</v>
      </c>
      <c r="EC241" s="45"/>
    </row>
    <row r="242" spans="1:133" ht="19.5" customHeight="1" x14ac:dyDescent="0.25">
      <c r="A242" s="23">
        <v>235</v>
      </c>
      <c r="B242" s="23">
        <v>2026</v>
      </c>
      <c r="C242" s="34" t="s">
        <v>62</v>
      </c>
      <c r="D242" s="25"/>
      <c r="E242" s="117"/>
      <c r="F242" s="25"/>
      <c r="G242" s="28"/>
      <c r="H242" s="28"/>
      <c r="I242" s="28"/>
      <c r="J242" s="28"/>
      <c r="K242" s="35"/>
      <c r="L242" s="47"/>
      <c r="M242" s="32"/>
      <c r="N242" s="33"/>
      <c r="O242" s="32"/>
      <c r="P242" s="32"/>
      <c r="Q242" s="32"/>
      <c r="R242" s="32"/>
      <c r="S242" s="32"/>
      <c r="T242" s="119"/>
      <c r="U242" s="32"/>
      <c r="V242" s="35"/>
      <c r="W242" s="35"/>
      <c r="X242" s="50"/>
      <c r="Y242" s="32"/>
      <c r="Z242" s="32"/>
      <c r="AA242" s="37" t="str">
        <f>+IFERROR(VLOOKUP(AB242,LISTAS!$C$2:$D$13,2,0)," ")</f>
        <v xml:space="preserve"> </v>
      </c>
      <c r="AB242" s="38" t="str">
        <f t="shared" si="37"/>
        <v/>
      </c>
      <c r="AC242" s="47"/>
      <c r="AD242" s="40" t="str">
        <f>+IFERROR(VLOOKUP(AC242,LISTAS!$A$2:$B$207,2,0)," ")</f>
        <v xml:space="preserve"> </v>
      </c>
      <c r="AE242" s="25"/>
      <c r="AF242" s="25"/>
      <c r="AG242" s="108"/>
      <c r="AH242" s="25"/>
      <c r="AI242" s="87"/>
      <c r="AJ242" s="25"/>
      <c r="AK242" s="25"/>
      <c r="AL242" s="25"/>
      <c r="AM242" s="25"/>
      <c r="AN242" s="43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51"/>
      <c r="DH242" s="151">
        <f t="shared" si="38"/>
        <v>0</v>
      </c>
      <c r="DI242" s="43">
        <f t="shared" si="39"/>
        <v>0</v>
      </c>
      <c r="DJ242" s="43">
        <f t="shared" si="40"/>
        <v>0</v>
      </c>
      <c r="DK242" s="145">
        <f t="shared" si="41"/>
        <v>0</v>
      </c>
      <c r="DL242" s="161" t="e">
        <f t="shared" si="42"/>
        <v>#DIV/0!</v>
      </c>
      <c r="DM242" s="147">
        <f t="shared" si="43"/>
        <v>0</v>
      </c>
      <c r="DN242" s="152">
        <f t="shared" si="44"/>
        <v>0</v>
      </c>
      <c r="DO242" s="147">
        <v>0</v>
      </c>
      <c r="DP242" s="43">
        <v>0</v>
      </c>
      <c r="DQ242" s="43">
        <v>0</v>
      </c>
      <c r="DR242" s="43">
        <v>0</v>
      </c>
      <c r="DS242" s="43">
        <v>0</v>
      </c>
      <c r="DT242" s="43">
        <v>0</v>
      </c>
      <c r="DU242" s="43">
        <v>0</v>
      </c>
      <c r="DV242" s="43">
        <v>0</v>
      </c>
      <c r="DW242" s="43">
        <v>0</v>
      </c>
      <c r="DX242" s="43">
        <v>0</v>
      </c>
      <c r="DY242" s="43">
        <v>0</v>
      </c>
      <c r="DZ242" s="43">
        <v>0</v>
      </c>
      <c r="EA242" s="57">
        <f t="shared" si="45"/>
        <v>0</v>
      </c>
      <c r="EB242" s="45" t="str">
        <f t="shared" si="36"/>
        <v>CORRECTO</v>
      </c>
      <c r="EC242" s="45"/>
    </row>
    <row r="243" spans="1:133" ht="19.5" customHeight="1" x14ac:dyDescent="0.25">
      <c r="A243" s="47">
        <v>236</v>
      </c>
      <c r="B243" s="23">
        <v>2026</v>
      </c>
      <c r="C243" s="34" t="s">
        <v>62</v>
      </c>
      <c r="D243" s="25"/>
      <c r="E243" s="117"/>
      <c r="F243" s="25"/>
      <c r="G243" s="28"/>
      <c r="H243" s="28"/>
      <c r="I243" s="28"/>
      <c r="J243" s="28"/>
      <c r="K243" s="35"/>
      <c r="L243" s="47"/>
      <c r="M243" s="32"/>
      <c r="N243" s="33"/>
      <c r="O243" s="32"/>
      <c r="P243" s="32"/>
      <c r="Q243" s="32"/>
      <c r="R243" s="32"/>
      <c r="S243" s="32"/>
      <c r="T243" s="119"/>
      <c r="U243" s="32"/>
      <c r="V243" s="35"/>
      <c r="W243" s="35"/>
      <c r="X243" s="50"/>
      <c r="Y243" s="32"/>
      <c r="Z243" s="32"/>
      <c r="AA243" s="37" t="str">
        <f>+IFERROR(VLOOKUP(AB243,LISTAS!$C$2:$D$13,2,0)," ")</f>
        <v xml:space="preserve"> </v>
      </c>
      <c r="AB243" s="38" t="str">
        <f t="shared" si="37"/>
        <v/>
      </c>
      <c r="AC243" s="47"/>
      <c r="AD243" s="40" t="str">
        <f>+IFERROR(VLOOKUP(AC243,LISTAS!$A$2:$B$207,2,0)," ")</f>
        <v xml:space="preserve"> </v>
      </c>
      <c r="AE243" s="25"/>
      <c r="AF243" s="25"/>
      <c r="AG243" s="108"/>
      <c r="AH243" s="25"/>
      <c r="AI243" s="87"/>
      <c r="AJ243" s="25"/>
      <c r="AK243" s="25"/>
      <c r="AL243" s="25"/>
      <c r="AM243" s="25"/>
      <c r="AN243" s="43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51"/>
      <c r="DH243" s="151">
        <f t="shared" si="38"/>
        <v>0</v>
      </c>
      <c r="DI243" s="43">
        <f t="shared" si="39"/>
        <v>0</v>
      </c>
      <c r="DJ243" s="43">
        <f t="shared" si="40"/>
        <v>0</v>
      </c>
      <c r="DK243" s="145">
        <f t="shared" si="41"/>
        <v>0</v>
      </c>
      <c r="DL243" s="161" t="e">
        <f t="shared" si="42"/>
        <v>#DIV/0!</v>
      </c>
      <c r="DM243" s="147">
        <f t="shared" si="43"/>
        <v>0</v>
      </c>
      <c r="DN243" s="152">
        <f t="shared" si="44"/>
        <v>0</v>
      </c>
      <c r="DO243" s="147">
        <v>0</v>
      </c>
      <c r="DP243" s="43">
        <v>0</v>
      </c>
      <c r="DQ243" s="43">
        <v>0</v>
      </c>
      <c r="DR243" s="43">
        <v>0</v>
      </c>
      <c r="DS243" s="43">
        <v>0</v>
      </c>
      <c r="DT243" s="43">
        <v>0</v>
      </c>
      <c r="DU243" s="43">
        <v>0</v>
      </c>
      <c r="DV243" s="43">
        <v>0</v>
      </c>
      <c r="DW243" s="43">
        <v>0</v>
      </c>
      <c r="DX243" s="43">
        <v>0</v>
      </c>
      <c r="DY243" s="43">
        <v>0</v>
      </c>
      <c r="DZ243" s="43">
        <v>0</v>
      </c>
      <c r="EA243" s="57">
        <f t="shared" si="45"/>
        <v>0</v>
      </c>
      <c r="EB243" s="45" t="str">
        <f t="shared" si="36"/>
        <v>CORRECTO</v>
      </c>
      <c r="EC243" s="45"/>
    </row>
    <row r="244" spans="1:133" ht="19.5" customHeight="1" x14ac:dyDescent="0.25">
      <c r="A244" s="47">
        <v>237</v>
      </c>
      <c r="B244" s="23">
        <v>2026</v>
      </c>
      <c r="C244" s="34" t="s">
        <v>62</v>
      </c>
      <c r="D244" s="25"/>
      <c r="E244" s="25"/>
      <c r="F244" s="25"/>
      <c r="G244" s="28"/>
      <c r="H244" s="28"/>
      <c r="I244" s="28"/>
      <c r="J244" s="28"/>
      <c r="K244" s="35"/>
      <c r="L244" s="47"/>
      <c r="M244" s="32"/>
      <c r="N244" s="33"/>
      <c r="O244" s="32"/>
      <c r="P244" s="32"/>
      <c r="Q244" s="32"/>
      <c r="R244" s="32"/>
      <c r="S244" s="32"/>
      <c r="T244" s="119"/>
      <c r="U244" s="32"/>
      <c r="V244" s="35"/>
      <c r="W244" s="35"/>
      <c r="X244" s="50"/>
      <c r="Y244" s="32"/>
      <c r="Z244" s="32"/>
      <c r="AA244" s="37" t="str">
        <f>+IFERROR(VLOOKUP(AB244,LISTAS!$C$2:$D$13,2,0)," ")</f>
        <v xml:space="preserve"> </v>
      </c>
      <c r="AB244" s="38" t="str">
        <f t="shared" si="37"/>
        <v/>
      </c>
      <c r="AC244" s="47"/>
      <c r="AD244" s="40" t="str">
        <f>+IFERROR(VLOOKUP(AC244,LISTAS!$A$2:$B$207,2,0)," ")</f>
        <v xml:space="preserve"> </v>
      </c>
      <c r="AE244" s="25"/>
      <c r="AF244" s="25"/>
      <c r="AG244" s="108"/>
      <c r="AH244" s="25"/>
      <c r="AI244" s="87"/>
      <c r="AJ244" s="25"/>
      <c r="AK244" s="25"/>
      <c r="AL244" s="25"/>
      <c r="AM244" s="25"/>
      <c r="AN244" s="43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51"/>
      <c r="DH244" s="151">
        <f t="shared" si="38"/>
        <v>0</v>
      </c>
      <c r="DI244" s="43">
        <f t="shared" si="39"/>
        <v>0</v>
      </c>
      <c r="DJ244" s="43">
        <f t="shared" si="40"/>
        <v>0</v>
      </c>
      <c r="DK244" s="145">
        <f t="shared" si="41"/>
        <v>0</v>
      </c>
      <c r="DL244" s="161" t="e">
        <f t="shared" si="42"/>
        <v>#DIV/0!</v>
      </c>
      <c r="DM244" s="147">
        <f t="shared" si="43"/>
        <v>0</v>
      </c>
      <c r="DN244" s="152">
        <f t="shared" si="44"/>
        <v>0</v>
      </c>
      <c r="DO244" s="147">
        <v>0</v>
      </c>
      <c r="DP244" s="43">
        <v>0</v>
      </c>
      <c r="DQ244" s="43">
        <v>0</v>
      </c>
      <c r="DR244" s="43">
        <v>0</v>
      </c>
      <c r="DS244" s="43">
        <v>0</v>
      </c>
      <c r="DT244" s="43">
        <v>0</v>
      </c>
      <c r="DU244" s="43">
        <v>0</v>
      </c>
      <c r="DV244" s="43">
        <v>0</v>
      </c>
      <c r="DW244" s="43">
        <v>0</v>
      </c>
      <c r="DX244" s="43">
        <v>0</v>
      </c>
      <c r="DY244" s="43">
        <v>0</v>
      </c>
      <c r="DZ244" s="43">
        <v>0</v>
      </c>
      <c r="EA244" s="57">
        <f t="shared" si="45"/>
        <v>0</v>
      </c>
      <c r="EB244" s="45" t="str">
        <f t="shared" si="36"/>
        <v>CORRECTO</v>
      </c>
      <c r="EC244" s="45"/>
    </row>
    <row r="245" spans="1:133" ht="19.5" customHeight="1" x14ac:dyDescent="0.25">
      <c r="A245" s="47">
        <v>238</v>
      </c>
      <c r="B245" s="23">
        <v>2026</v>
      </c>
      <c r="C245" s="34" t="s">
        <v>62</v>
      </c>
      <c r="D245" s="25"/>
      <c r="E245" s="117"/>
      <c r="F245" s="25"/>
      <c r="G245" s="28"/>
      <c r="H245" s="28"/>
      <c r="I245" s="28"/>
      <c r="J245" s="28"/>
      <c r="K245" s="35"/>
      <c r="L245" s="47"/>
      <c r="M245" s="32"/>
      <c r="N245" s="33"/>
      <c r="O245" s="32"/>
      <c r="P245" s="32"/>
      <c r="Q245" s="32"/>
      <c r="R245" s="32"/>
      <c r="S245" s="32"/>
      <c r="T245" s="119"/>
      <c r="U245" s="32"/>
      <c r="V245" s="35"/>
      <c r="W245" s="35"/>
      <c r="X245" s="50"/>
      <c r="Y245" s="32"/>
      <c r="Z245" s="32"/>
      <c r="AA245" s="37" t="str">
        <f>+IFERROR(VLOOKUP(AB245,LISTAS!$C$2:$D$13,2,0)," ")</f>
        <v xml:space="preserve"> </v>
      </c>
      <c r="AB245" s="38" t="str">
        <f t="shared" si="37"/>
        <v/>
      </c>
      <c r="AC245" s="47"/>
      <c r="AD245" s="40" t="str">
        <f>+IFERROR(VLOOKUP(AC245,LISTAS!$A$2:$B$207,2,0)," ")</f>
        <v xml:space="preserve"> </v>
      </c>
      <c r="AE245" s="25"/>
      <c r="AF245" s="25"/>
      <c r="AG245" s="108"/>
      <c r="AH245" s="25"/>
      <c r="AI245" s="87"/>
      <c r="AJ245" s="25"/>
      <c r="AK245" s="25"/>
      <c r="AL245" s="25"/>
      <c r="AM245" s="25"/>
      <c r="AN245" s="43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51"/>
      <c r="DH245" s="151">
        <f t="shared" si="38"/>
        <v>0</v>
      </c>
      <c r="DI245" s="43">
        <f t="shared" si="39"/>
        <v>0</v>
      </c>
      <c r="DJ245" s="43">
        <f t="shared" si="40"/>
        <v>0</v>
      </c>
      <c r="DK245" s="145">
        <f t="shared" si="41"/>
        <v>0</v>
      </c>
      <c r="DL245" s="161" t="e">
        <f t="shared" si="42"/>
        <v>#DIV/0!</v>
      </c>
      <c r="DM245" s="147">
        <f t="shared" si="43"/>
        <v>0</v>
      </c>
      <c r="DN245" s="152">
        <f t="shared" si="44"/>
        <v>0</v>
      </c>
      <c r="DO245" s="147">
        <v>0</v>
      </c>
      <c r="DP245" s="43">
        <v>0</v>
      </c>
      <c r="DQ245" s="43">
        <v>0</v>
      </c>
      <c r="DR245" s="43">
        <v>0</v>
      </c>
      <c r="DS245" s="43">
        <v>0</v>
      </c>
      <c r="DT245" s="43">
        <v>0</v>
      </c>
      <c r="DU245" s="43">
        <v>0</v>
      </c>
      <c r="DV245" s="43">
        <v>0</v>
      </c>
      <c r="DW245" s="43">
        <v>0</v>
      </c>
      <c r="DX245" s="43">
        <v>0</v>
      </c>
      <c r="DY245" s="43">
        <v>0</v>
      </c>
      <c r="DZ245" s="43">
        <v>0</v>
      </c>
      <c r="EA245" s="57">
        <f t="shared" si="45"/>
        <v>0</v>
      </c>
      <c r="EB245" s="45" t="str">
        <f t="shared" si="36"/>
        <v>CORRECTO</v>
      </c>
      <c r="EC245" s="45"/>
    </row>
    <row r="246" spans="1:133" ht="19.5" customHeight="1" x14ac:dyDescent="0.25">
      <c r="A246" s="23">
        <v>239</v>
      </c>
      <c r="B246" s="23">
        <v>2026</v>
      </c>
      <c r="C246" s="34" t="s">
        <v>62</v>
      </c>
      <c r="D246" s="25"/>
      <c r="E246" s="117"/>
      <c r="F246" s="25"/>
      <c r="G246" s="28"/>
      <c r="H246" s="28"/>
      <c r="I246" s="28"/>
      <c r="J246" s="28"/>
      <c r="K246" s="35"/>
      <c r="L246" s="47"/>
      <c r="M246" s="32"/>
      <c r="N246" s="33"/>
      <c r="O246" s="32"/>
      <c r="P246" s="32"/>
      <c r="Q246" s="32"/>
      <c r="R246" s="32"/>
      <c r="S246" s="32"/>
      <c r="T246" s="119"/>
      <c r="U246" s="32"/>
      <c r="V246" s="35"/>
      <c r="W246" s="35"/>
      <c r="X246" s="50"/>
      <c r="Y246" s="32"/>
      <c r="Z246" s="32"/>
      <c r="AA246" s="37" t="str">
        <f>+IFERROR(VLOOKUP(AB246,LISTAS!$C$2:$D$13,2,0)," ")</f>
        <v xml:space="preserve"> </v>
      </c>
      <c r="AB246" s="38" t="str">
        <f t="shared" si="37"/>
        <v/>
      </c>
      <c r="AC246" s="47"/>
      <c r="AD246" s="40" t="str">
        <f>+IFERROR(VLOOKUP(AC246,LISTAS!$A$2:$B$207,2,0)," ")</f>
        <v xml:space="preserve"> </v>
      </c>
      <c r="AE246" s="25"/>
      <c r="AF246" s="25"/>
      <c r="AG246" s="108"/>
      <c r="AH246" s="25"/>
      <c r="AI246" s="87"/>
      <c r="AJ246" s="25"/>
      <c r="AK246" s="25"/>
      <c r="AL246" s="25"/>
      <c r="AM246" s="25"/>
      <c r="AN246" s="43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51"/>
      <c r="DH246" s="151">
        <f t="shared" si="38"/>
        <v>0</v>
      </c>
      <c r="DI246" s="43">
        <f t="shared" si="39"/>
        <v>0</v>
      </c>
      <c r="DJ246" s="43">
        <f t="shared" si="40"/>
        <v>0</v>
      </c>
      <c r="DK246" s="145">
        <f t="shared" si="41"/>
        <v>0</v>
      </c>
      <c r="DL246" s="161" t="e">
        <f t="shared" si="42"/>
        <v>#DIV/0!</v>
      </c>
      <c r="DM246" s="147">
        <f t="shared" si="43"/>
        <v>0</v>
      </c>
      <c r="DN246" s="152">
        <f t="shared" si="44"/>
        <v>0</v>
      </c>
      <c r="DO246" s="147">
        <v>0</v>
      </c>
      <c r="DP246" s="43">
        <v>0</v>
      </c>
      <c r="DQ246" s="43">
        <v>0</v>
      </c>
      <c r="DR246" s="43">
        <v>0</v>
      </c>
      <c r="DS246" s="43">
        <v>0</v>
      </c>
      <c r="DT246" s="43">
        <v>0</v>
      </c>
      <c r="DU246" s="43">
        <v>0</v>
      </c>
      <c r="DV246" s="43">
        <v>0</v>
      </c>
      <c r="DW246" s="43">
        <v>0</v>
      </c>
      <c r="DX246" s="43">
        <v>0</v>
      </c>
      <c r="DY246" s="43">
        <v>0</v>
      </c>
      <c r="DZ246" s="43">
        <v>0</v>
      </c>
      <c r="EA246" s="57">
        <f t="shared" si="45"/>
        <v>0</v>
      </c>
      <c r="EB246" s="45" t="str">
        <f t="shared" si="36"/>
        <v>CORRECTO</v>
      </c>
      <c r="EC246" s="45"/>
    </row>
    <row r="247" spans="1:133" ht="19.5" customHeight="1" x14ac:dyDescent="0.25">
      <c r="A247" s="47">
        <v>240</v>
      </c>
      <c r="B247" s="23">
        <v>2026</v>
      </c>
      <c r="C247" s="34" t="s">
        <v>62</v>
      </c>
      <c r="D247" s="25"/>
      <c r="E247" s="117"/>
      <c r="F247" s="25"/>
      <c r="G247" s="28"/>
      <c r="H247" s="28"/>
      <c r="I247" s="28"/>
      <c r="J247" s="28"/>
      <c r="K247" s="35"/>
      <c r="L247" s="47"/>
      <c r="M247" s="32"/>
      <c r="N247" s="33"/>
      <c r="O247" s="32"/>
      <c r="P247" s="32"/>
      <c r="Q247" s="32"/>
      <c r="R247" s="32"/>
      <c r="S247" s="32"/>
      <c r="T247" s="119"/>
      <c r="U247" s="32"/>
      <c r="V247" s="35"/>
      <c r="W247" s="35"/>
      <c r="X247" s="50"/>
      <c r="Y247" s="32"/>
      <c r="Z247" s="32"/>
      <c r="AA247" s="37" t="str">
        <f>+IFERROR(VLOOKUP(AB247,LISTAS!$C$2:$D$13,2,0)," ")</f>
        <v xml:space="preserve"> </v>
      </c>
      <c r="AB247" s="38" t="str">
        <f t="shared" si="37"/>
        <v/>
      </c>
      <c r="AC247" s="47"/>
      <c r="AD247" s="40" t="str">
        <f>+IFERROR(VLOOKUP(AC247,LISTAS!$A$2:$B$207,2,0)," ")</f>
        <v xml:space="preserve"> </v>
      </c>
      <c r="AE247" s="25"/>
      <c r="AF247" s="25"/>
      <c r="AG247" s="108"/>
      <c r="AH247" s="25"/>
      <c r="AI247" s="87"/>
      <c r="AJ247" s="25"/>
      <c r="AK247" s="25"/>
      <c r="AL247" s="25"/>
      <c r="AM247" s="25"/>
      <c r="AN247" s="43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51"/>
      <c r="DH247" s="151">
        <f t="shared" si="38"/>
        <v>0</v>
      </c>
      <c r="DI247" s="43">
        <f t="shared" si="39"/>
        <v>0</v>
      </c>
      <c r="DJ247" s="43">
        <f t="shared" si="40"/>
        <v>0</v>
      </c>
      <c r="DK247" s="145">
        <f t="shared" si="41"/>
        <v>0</v>
      </c>
      <c r="DL247" s="161" t="e">
        <f t="shared" si="42"/>
        <v>#DIV/0!</v>
      </c>
      <c r="DM247" s="147">
        <f t="shared" si="43"/>
        <v>0</v>
      </c>
      <c r="DN247" s="152">
        <f t="shared" si="44"/>
        <v>0</v>
      </c>
      <c r="DO247" s="147">
        <v>0</v>
      </c>
      <c r="DP247" s="43">
        <v>0</v>
      </c>
      <c r="DQ247" s="43">
        <v>0</v>
      </c>
      <c r="DR247" s="43">
        <v>0</v>
      </c>
      <c r="DS247" s="43">
        <v>0</v>
      </c>
      <c r="DT247" s="43">
        <v>0</v>
      </c>
      <c r="DU247" s="43">
        <v>0</v>
      </c>
      <c r="DV247" s="43">
        <v>0</v>
      </c>
      <c r="DW247" s="43">
        <v>0</v>
      </c>
      <c r="DX247" s="43">
        <v>0</v>
      </c>
      <c r="DY247" s="43">
        <v>0</v>
      </c>
      <c r="DZ247" s="43">
        <v>0</v>
      </c>
      <c r="EA247" s="57">
        <f t="shared" si="45"/>
        <v>0</v>
      </c>
      <c r="EB247" s="45" t="str">
        <f t="shared" si="36"/>
        <v>CORRECTO</v>
      </c>
      <c r="EC247" s="45"/>
    </row>
    <row r="248" spans="1:133" ht="19.5" customHeight="1" x14ac:dyDescent="0.25">
      <c r="A248" s="47">
        <v>241</v>
      </c>
      <c r="B248" s="23">
        <v>2026</v>
      </c>
      <c r="C248" s="34" t="s">
        <v>62</v>
      </c>
      <c r="D248" s="25"/>
      <c r="E248" s="117"/>
      <c r="F248" s="25"/>
      <c r="G248" s="28"/>
      <c r="H248" s="28"/>
      <c r="I248" s="28"/>
      <c r="J248" s="28"/>
      <c r="K248" s="35"/>
      <c r="L248" s="47"/>
      <c r="M248" s="32"/>
      <c r="N248" s="33"/>
      <c r="O248" s="32"/>
      <c r="P248" s="32"/>
      <c r="Q248" s="32"/>
      <c r="R248" s="32"/>
      <c r="S248" s="32"/>
      <c r="T248" s="119"/>
      <c r="U248" s="32"/>
      <c r="V248" s="35"/>
      <c r="W248" s="35"/>
      <c r="X248" s="50"/>
      <c r="Y248" s="32"/>
      <c r="Z248" s="32"/>
      <c r="AA248" s="37" t="str">
        <f>+IFERROR(VLOOKUP(AB248,LISTAS!$C$2:$D$13,2,0)," ")</f>
        <v xml:space="preserve"> </v>
      </c>
      <c r="AB248" s="38" t="str">
        <f t="shared" si="37"/>
        <v/>
      </c>
      <c r="AC248" s="47"/>
      <c r="AD248" s="40" t="str">
        <f>+IFERROR(VLOOKUP(AC248,LISTAS!$A$2:$B$207,2,0)," ")</f>
        <v xml:space="preserve"> </v>
      </c>
      <c r="AE248" s="25"/>
      <c r="AF248" s="25"/>
      <c r="AG248" s="108"/>
      <c r="AH248" s="25"/>
      <c r="AI248" s="87"/>
      <c r="AJ248" s="25"/>
      <c r="AK248" s="25"/>
      <c r="AL248" s="25"/>
      <c r="AM248" s="25"/>
      <c r="AN248" s="43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51"/>
      <c r="DH248" s="151">
        <f t="shared" si="38"/>
        <v>0</v>
      </c>
      <c r="DI248" s="43">
        <f t="shared" si="39"/>
        <v>0</v>
      </c>
      <c r="DJ248" s="43">
        <f t="shared" si="40"/>
        <v>0</v>
      </c>
      <c r="DK248" s="145">
        <f t="shared" si="41"/>
        <v>0</v>
      </c>
      <c r="DL248" s="161" t="e">
        <f t="shared" si="42"/>
        <v>#DIV/0!</v>
      </c>
      <c r="DM248" s="147">
        <f t="shared" si="43"/>
        <v>0</v>
      </c>
      <c r="DN248" s="152">
        <f t="shared" si="44"/>
        <v>0</v>
      </c>
      <c r="DO248" s="147">
        <v>0</v>
      </c>
      <c r="DP248" s="43">
        <v>0</v>
      </c>
      <c r="DQ248" s="43">
        <v>0</v>
      </c>
      <c r="DR248" s="43">
        <v>0</v>
      </c>
      <c r="DS248" s="43">
        <v>0</v>
      </c>
      <c r="DT248" s="43">
        <v>0</v>
      </c>
      <c r="DU248" s="43">
        <v>0</v>
      </c>
      <c r="DV248" s="43">
        <v>0</v>
      </c>
      <c r="DW248" s="43">
        <v>0</v>
      </c>
      <c r="DX248" s="43">
        <v>0</v>
      </c>
      <c r="DY248" s="43">
        <v>0</v>
      </c>
      <c r="DZ248" s="43">
        <v>0</v>
      </c>
      <c r="EA248" s="57">
        <f t="shared" si="45"/>
        <v>0</v>
      </c>
      <c r="EB248" s="45" t="str">
        <f t="shared" si="36"/>
        <v>CORRECTO</v>
      </c>
      <c r="EC248" s="45"/>
    </row>
    <row r="249" spans="1:133" ht="19.5" customHeight="1" x14ac:dyDescent="0.25">
      <c r="A249" s="23">
        <v>242</v>
      </c>
      <c r="B249" s="23">
        <v>2026</v>
      </c>
      <c r="C249" s="34" t="s">
        <v>62</v>
      </c>
      <c r="D249" s="25"/>
      <c r="E249" s="117"/>
      <c r="F249" s="25"/>
      <c r="G249" s="28"/>
      <c r="H249" s="28"/>
      <c r="I249" s="28"/>
      <c r="J249" s="28"/>
      <c r="K249" s="35"/>
      <c r="L249" s="47"/>
      <c r="M249" s="32"/>
      <c r="N249" s="33"/>
      <c r="O249" s="32"/>
      <c r="P249" s="32"/>
      <c r="Q249" s="32"/>
      <c r="R249" s="32"/>
      <c r="S249" s="32"/>
      <c r="T249" s="119"/>
      <c r="U249" s="32"/>
      <c r="V249" s="35"/>
      <c r="W249" s="35"/>
      <c r="X249" s="50"/>
      <c r="Y249" s="32"/>
      <c r="Z249" s="32"/>
      <c r="AA249" s="37" t="str">
        <f>+IFERROR(VLOOKUP(AB249,LISTAS!$C$2:$D$13,2,0)," ")</f>
        <v xml:space="preserve"> </v>
      </c>
      <c r="AB249" s="38" t="str">
        <f t="shared" si="37"/>
        <v/>
      </c>
      <c r="AC249" s="47"/>
      <c r="AD249" s="40" t="str">
        <f>+IFERROR(VLOOKUP(AC249,LISTAS!$A$2:$B$207,2,0)," ")</f>
        <v xml:space="preserve"> </v>
      </c>
      <c r="AE249" s="25"/>
      <c r="AF249" s="25"/>
      <c r="AG249" s="108"/>
      <c r="AH249" s="25"/>
      <c r="AI249" s="87"/>
      <c r="AJ249" s="25"/>
      <c r="AK249" s="25"/>
      <c r="AL249" s="25"/>
      <c r="AM249" s="25"/>
      <c r="AN249" s="43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51"/>
      <c r="DH249" s="151">
        <f t="shared" si="38"/>
        <v>0</v>
      </c>
      <c r="DI249" s="43">
        <f t="shared" si="39"/>
        <v>0</v>
      </c>
      <c r="DJ249" s="43">
        <f t="shared" si="40"/>
        <v>0</v>
      </c>
      <c r="DK249" s="145">
        <f t="shared" si="41"/>
        <v>0</v>
      </c>
      <c r="DL249" s="161" t="e">
        <f t="shared" si="42"/>
        <v>#DIV/0!</v>
      </c>
      <c r="DM249" s="147">
        <f t="shared" si="43"/>
        <v>0</v>
      </c>
      <c r="DN249" s="152">
        <f t="shared" si="44"/>
        <v>0</v>
      </c>
      <c r="DO249" s="147">
        <v>0</v>
      </c>
      <c r="DP249" s="43">
        <v>0</v>
      </c>
      <c r="DQ249" s="43">
        <v>0</v>
      </c>
      <c r="DR249" s="43">
        <v>0</v>
      </c>
      <c r="DS249" s="43">
        <v>0</v>
      </c>
      <c r="DT249" s="43">
        <v>0</v>
      </c>
      <c r="DU249" s="43">
        <v>0</v>
      </c>
      <c r="DV249" s="43">
        <v>0</v>
      </c>
      <c r="DW249" s="43">
        <v>0</v>
      </c>
      <c r="DX249" s="43">
        <v>0</v>
      </c>
      <c r="DY249" s="43">
        <v>0</v>
      </c>
      <c r="DZ249" s="43">
        <v>0</v>
      </c>
      <c r="EA249" s="57">
        <f t="shared" si="45"/>
        <v>0</v>
      </c>
      <c r="EB249" s="45" t="str">
        <f t="shared" si="36"/>
        <v>CORRECTO</v>
      </c>
      <c r="EC249" s="45"/>
    </row>
    <row r="250" spans="1:133" ht="19.5" customHeight="1" x14ac:dyDescent="0.25">
      <c r="A250" s="47">
        <v>243</v>
      </c>
      <c r="B250" s="23">
        <v>2026</v>
      </c>
      <c r="C250" s="34" t="s">
        <v>62</v>
      </c>
      <c r="D250" s="25"/>
      <c r="E250" s="117"/>
      <c r="F250" s="25"/>
      <c r="G250" s="28"/>
      <c r="H250" s="28"/>
      <c r="I250" s="28"/>
      <c r="J250" s="28"/>
      <c r="K250" s="35"/>
      <c r="L250" s="47"/>
      <c r="M250" s="32"/>
      <c r="N250" s="33"/>
      <c r="O250" s="32"/>
      <c r="P250" s="32"/>
      <c r="Q250" s="32"/>
      <c r="R250" s="32"/>
      <c r="S250" s="32"/>
      <c r="T250" s="119"/>
      <c r="U250" s="32"/>
      <c r="V250" s="35"/>
      <c r="W250" s="35"/>
      <c r="X250" s="50"/>
      <c r="Y250" s="32"/>
      <c r="Z250" s="32"/>
      <c r="AA250" s="37" t="str">
        <f>+IFERROR(VLOOKUP(AB250,LISTAS!$C$2:$D$13,2,0)," ")</f>
        <v xml:space="preserve"> </v>
      </c>
      <c r="AB250" s="38" t="str">
        <f t="shared" si="37"/>
        <v/>
      </c>
      <c r="AC250" s="47"/>
      <c r="AD250" s="40" t="str">
        <f>+IFERROR(VLOOKUP(AC250,LISTAS!$A$2:$B$207,2,0)," ")</f>
        <v xml:space="preserve"> </v>
      </c>
      <c r="AE250" s="25"/>
      <c r="AF250" s="25"/>
      <c r="AG250" s="108"/>
      <c r="AH250" s="25"/>
      <c r="AI250" s="87"/>
      <c r="AJ250" s="25"/>
      <c r="AK250" s="25"/>
      <c r="AL250" s="25"/>
      <c r="AM250" s="25"/>
      <c r="AN250" s="43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51"/>
      <c r="DH250" s="151">
        <f t="shared" si="38"/>
        <v>0</v>
      </c>
      <c r="DI250" s="43">
        <f t="shared" si="39"/>
        <v>0</v>
      </c>
      <c r="DJ250" s="43">
        <f t="shared" si="40"/>
        <v>0</v>
      </c>
      <c r="DK250" s="145">
        <f t="shared" si="41"/>
        <v>0</v>
      </c>
      <c r="DL250" s="161" t="e">
        <f t="shared" si="42"/>
        <v>#DIV/0!</v>
      </c>
      <c r="DM250" s="147">
        <f t="shared" si="43"/>
        <v>0</v>
      </c>
      <c r="DN250" s="152">
        <f t="shared" si="44"/>
        <v>0</v>
      </c>
      <c r="DO250" s="147">
        <v>0</v>
      </c>
      <c r="DP250" s="43">
        <v>0</v>
      </c>
      <c r="DQ250" s="43">
        <v>0</v>
      </c>
      <c r="DR250" s="43">
        <v>0</v>
      </c>
      <c r="DS250" s="43">
        <v>0</v>
      </c>
      <c r="DT250" s="43">
        <v>0</v>
      </c>
      <c r="DU250" s="43">
        <v>0</v>
      </c>
      <c r="DV250" s="43">
        <v>0</v>
      </c>
      <c r="DW250" s="43">
        <v>0</v>
      </c>
      <c r="DX250" s="43">
        <v>0</v>
      </c>
      <c r="DY250" s="43">
        <v>0</v>
      </c>
      <c r="DZ250" s="43">
        <v>0</v>
      </c>
      <c r="EA250" s="57">
        <f t="shared" si="45"/>
        <v>0</v>
      </c>
      <c r="EB250" s="45" t="str">
        <f t="shared" si="36"/>
        <v>CORRECTO</v>
      </c>
      <c r="EC250" s="45"/>
    </row>
    <row r="251" spans="1:133" ht="19.5" customHeight="1" x14ac:dyDescent="0.25">
      <c r="A251" s="47">
        <v>244</v>
      </c>
      <c r="B251" s="23">
        <v>2026</v>
      </c>
      <c r="C251" s="34" t="s">
        <v>62</v>
      </c>
      <c r="D251" s="25"/>
      <c r="E251" s="25"/>
      <c r="F251" s="25"/>
      <c r="G251" s="28"/>
      <c r="H251" s="28"/>
      <c r="I251" s="28"/>
      <c r="J251" s="28"/>
      <c r="K251" s="35"/>
      <c r="L251" s="47"/>
      <c r="M251" s="32"/>
      <c r="N251" s="33"/>
      <c r="O251" s="32"/>
      <c r="P251" s="32"/>
      <c r="Q251" s="32"/>
      <c r="R251" s="32"/>
      <c r="S251" s="32"/>
      <c r="T251" s="119"/>
      <c r="U251" s="32"/>
      <c r="V251" s="35"/>
      <c r="W251" s="35"/>
      <c r="X251" s="50"/>
      <c r="Y251" s="32"/>
      <c r="Z251" s="32"/>
      <c r="AA251" s="37" t="str">
        <f>+IFERROR(VLOOKUP(AB251,LISTAS!$C$2:$D$13,2,0)," ")</f>
        <v xml:space="preserve"> </v>
      </c>
      <c r="AB251" s="38" t="str">
        <f t="shared" si="37"/>
        <v/>
      </c>
      <c r="AC251" s="47"/>
      <c r="AD251" s="40" t="str">
        <f>+IFERROR(VLOOKUP(AC251,LISTAS!$A$2:$B$207,2,0)," ")</f>
        <v xml:space="preserve"> </v>
      </c>
      <c r="AE251" s="25"/>
      <c r="AF251" s="25"/>
      <c r="AG251" s="108"/>
      <c r="AH251" s="25"/>
      <c r="AI251" s="87"/>
      <c r="AJ251" s="25"/>
      <c r="AK251" s="25"/>
      <c r="AL251" s="25"/>
      <c r="AM251" s="25"/>
      <c r="AN251" s="43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51"/>
      <c r="DH251" s="151">
        <f t="shared" si="38"/>
        <v>0</v>
      </c>
      <c r="DI251" s="43">
        <f t="shared" si="39"/>
        <v>0</v>
      </c>
      <c r="DJ251" s="43">
        <f t="shared" si="40"/>
        <v>0</v>
      </c>
      <c r="DK251" s="145">
        <f t="shared" si="41"/>
        <v>0</v>
      </c>
      <c r="DL251" s="161" t="e">
        <f t="shared" si="42"/>
        <v>#DIV/0!</v>
      </c>
      <c r="DM251" s="147">
        <f t="shared" si="43"/>
        <v>0</v>
      </c>
      <c r="DN251" s="152">
        <f t="shared" si="44"/>
        <v>0</v>
      </c>
      <c r="DO251" s="147">
        <v>0</v>
      </c>
      <c r="DP251" s="43">
        <v>0</v>
      </c>
      <c r="DQ251" s="43">
        <v>0</v>
      </c>
      <c r="DR251" s="43">
        <v>0</v>
      </c>
      <c r="DS251" s="43">
        <v>0</v>
      </c>
      <c r="DT251" s="43">
        <v>0</v>
      </c>
      <c r="DU251" s="43">
        <v>0</v>
      </c>
      <c r="DV251" s="43">
        <v>0</v>
      </c>
      <c r="DW251" s="43">
        <v>0</v>
      </c>
      <c r="DX251" s="43">
        <v>0</v>
      </c>
      <c r="DY251" s="43">
        <v>0</v>
      </c>
      <c r="DZ251" s="43">
        <v>0</v>
      </c>
      <c r="EA251" s="57">
        <f t="shared" si="45"/>
        <v>0</v>
      </c>
      <c r="EB251" s="45" t="str">
        <f t="shared" si="36"/>
        <v>CORRECTO</v>
      </c>
      <c r="EC251" s="45"/>
    </row>
    <row r="252" spans="1:133" ht="19.5" customHeight="1" x14ac:dyDescent="0.25">
      <c r="A252" s="47">
        <v>245</v>
      </c>
      <c r="B252" s="23">
        <v>2026</v>
      </c>
      <c r="C252" s="34" t="s">
        <v>62</v>
      </c>
      <c r="D252" s="28"/>
      <c r="E252" s="117"/>
      <c r="F252" s="25"/>
      <c r="G252" s="28"/>
      <c r="H252" s="28"/>
      <c r="I252" s="28"/>
      <c r="J252" s="28"/>
      <c r="K252" s="30"/>
      <c r="L252" s="47"/>
      <c r="M252" s="32"/>
      <c r="N252" s="33"/>
      <c r="O252" s="32"/>
      <c r="P252" s="32"/>
      <c r="Q252" s="32"/>
      <c r="R252" s="32"/>
      <c r="S252" s="32"/>
      <c r="T252" s="55"/>
      <c r="U252" s="32"/>
      <c r="V252" s="35"/>
      <c r="W252" s="35"/>
      <c r="X252" s="50"/>
      <c r="Y252" s="32"/>
      <c r="Z252" s="32"/>
      <c r="AA252" s="37" t="str">
        <f>+IFERROR(VLOOKUP(AB252,LISTAS!$C$2:$D$13,2,0)," ")</f>
        <v xml:space="preserve"> </v>
      </c>
      <c r="AB252" s="38" t="str">
        <f t="shared" si="37"/>
        <v/>
      </c>
      <c r="AC252" s="47"/>
      <c r="AD252" s="40" t="str">
        <f>+IFERROR(VLOOKUP(AC252,LISTAS!$A$2:$B$207,2,0)," ")</f>
        <v xml:space="preserve"> </v>
      </c>
      <c r="AE252" s="25"/>
      <c r="AF252" s="25"/>
      <c r="AG252" s="108"/>
      <c r="AH252" s="25"/>
      <c r="AI252" s="87"/>
      <c r="AJ252" s="25"/>
      <c r="AK252" s="25"/>
      <c r="AL252" s="25"/>
      <c r="AM252" s="25"/>
      <c r="AN252" s="43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51"/>
      <c r="DH252" s="151">
        <f t="shared" si="38"/>
        <v>0</v>
      </c>
      <c r="DI252" s="43">
        <f t="shared" si="39"/>
        <v>0</v>
      </c>
      <c r="DJ252" s="43">
        <f t="shared" si="40"/>
        <v>0</v>
      </c>
      <c r="DK252" s="145">
        <f t="shared" si="41"/>
        <v>0</v>
      </c>
      <c r="DL252" s="161" t="e">
        <f t="shared" si="42"/>
        <v>#DIV/0!</v>
      </c>
      <c r="DM252" s="147">
        <f t="shared" si="43"/>
        <v>0</v>
      </c>
      <c r="DN252" s="152">
        <f t="shared" si="44"/>
        <v>0</v>
      </c>
      <c r="DO252" s="147">
        <v>0</v>
      </c>
      <c r="DP252" s="43">
        <v>0</v>
      </c>
      <c r="DQ252" s="43">
        <v>0</v>
      </c>
      <c r="DR252" s="43">
        <v>0</v>
      </c>
      <c r="DS252" s="43">
        <v>0</v>
      </c>
      <c r="DT252" s="43">
        <v>0</v>
      </c>
      <c r="DU252" s="43">
        <v>0</v>
      </c>
      <c r="DV252" s="43">
        <v>0</v>
      </c>
      <c r="DW252" s="43">
        <v>0</v>
      </c>
      <c r="DX252" s="43">
        <v>0</v>
      </c>
      <c r="DY252" s="43">
        <v>0</v>
      </c>
      <c r="DZ252" s="43">
        <v>0</v>
      </c>
      <c r="EA252" s="57">
        <f t="shared" si="45"/>
        <v>0</v>
      </c>
      <c r="EB252" s="45" t="str">
        <f t="shared" si="36"/>
        <v>CORRECTO</v>
      </c>
      <c r="EC252" s="45"/>
    </row>
    <row r="253" spans="1:133" ht="19.5" customHeight="1" x14ac:dyDescent="0.25">
      <c r="A253" s="23">
        <v>246</v>
      </c>
      <c r="B253" s="23">
        <v>2026</v>
      </c>
      <c r="C253" s="34" t="s">
        <v>62</v>
      </c>
      <c r="D253" s="28"/>
      <c r="E253" s="117"/>
      <c r="F253" s="25"/>
      <c r="G253" s="28"/>
      <c r="H253" s="28"/>
      <c r="I253" s="29"/>
      <c r="J253" s="29"/>
      <c r="K253" s="30"/>
      <c r="L253" s="31"/>
      <c r="M253" s="32"/>
      <c r="N253" s="33"/>
      <c r="O253" s="32"/>
      <c r="P253" s="32"/>
      <c r="Q253" s="32"/>
      <c r="R253" s="32"/>
      <c r="S253" s="32"/>
      <c r="T253" s="55"/>
      <c r="U253" s="32"/>
      <c r="V253" s="35"/>
      <c r="W253" s="35"/>
      <c r="X253" s="50"/>
      <c r="Y253" s="32"/>
      <c r="Z253" s="32"/>
      <c r="AA253" s="37" t="str">
        <f>+IFERROR(VLOOKUP(AB253,LISTAS!$C$2:$D$13,2,0)," ")</f>
        <v xml:space="preserve"> </v>
      </c>
      <c r="AB253" s="38" t="str">
        <f t="shared" si="37"/>
        <v/>
      </c>
      <c r="AC253" s="47"/>
      <c r="AD253" s="40" t="str">
        <f>+IFERROR(VLOOKUP(AC253,LISTAS!$A$2:$B$207,2,0)," ")</f>
        <v xml:space="preserve"> </v>
      </c>
      <c r="AE253" s="25"/>
      <c r="AF253" s="25"/>
      <c r="AG253" s="108"/>
      <c r="AH253" s="25"/>
      <c r="AI253" s="87"/>
      <c r="AJ253" s="25"/>
      <c r="AK253" s="25"/>
      <c r="AL253" s="25"/>
      <c r="AM253" s="25"/>
      <c r="AN253" s="43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51"/>
      <c r="DH253" s="151">
        <f t="shared" si="38"/>
        <v>0</v>
      </c>
      <c r="DI253" s="43">
        <f t="shared" si="39"/>
        <v>0</v>
      </c>
      <c r="DJ253" s="43">
        <f t="shared" si="40"/>
        <v>0</v>
      </c>
      <c r="DK253" s="145">
        <f t="shared" si="41"/>
        <v>0</v>
      </c>
      <c r="DL253" s="161" t="e">
        <f t="shared" si="42"/>
        <v>#DIV/0!</v>
      </c>
      <c r="DM253" s="147">
        <f t="shared" si="43"/>
        <v>0</v>
      </c>
      <c r="DN253" s="152">
        <f t="shared" si="44"/>
        <v>0</v>
      </c>
      <c r="DO253" s="147">
        <v>0</v>
      </c>
      <c r="DP253" s="43">
        <v>0</v>
      </c>
      <c r="DQ253" s="43">
        <v>0</v>
      </c>
      <c r="DR253" s="43">
        <v>0</v>
      </c>
      <c r="DS253" s="43">
        <v>0</v>
      </c>
      <c r="DT253" s="43">
        <v>0</v>
      </c>
      <c r="DU253" s="43">
        <v>0</v>
      </c>
      <c r="DV253" s="43">
        <v>0</v>
      </c>
      <c r="DW253" s="43">
        <v>0</v>
      </c>
      <c r="DX253" s="43">
        <v>0</v>
      </c>
      <c r="DY253" s="43">
        <v>0</v>
      </c>
      <c r="DZ253" s="43">
        <v>0</v>
      </c>
      <c r="EA253" s="57">
        <f t="shared" si="45"/>
        <v>0</v>
      </c>
      <c r="EB253" s="45" t="str">
        <f t="shared" si="36"/>
        <v>CORRECTO</v>
      </c>
      <c r="EC253" s="45"/>
    </row>
    <row r="254" spans="1:133" ht="19.5" customHeight="1" x14ac:dyDescent="0.25">
      <c r="A254" s="47">
        <v>247</v>
      </c>
      <c r="B254" s="23">
        <v>2026</v>
      </c>
      <c r="C254" s="34" t="s">
        <v>62</v>
      </c>
      <c r="D254" s="28"/>
      <c r="E254" s="117"/>
      <c r="F254" s="51"/>
      <c r="G254" s="28"/>
      <c r="H254" s="28"/>
      <c r="I254" s="28"/>
      <c r="J254" s="29"/>
      <c r="K254" s="30"/>
      <c r="L254" s="31"/>
      <c r="M254" s="53"/>
      <c r="N254" s="54"/>
      <c r="O254" s="53"/>
      <c r="P254" s="53"/>
      <c r="Q254" s="53"/>
      <c r="R254" s="53"/>
      <c r="S254" s="53"/>
      <c r="T254" s="55"/>
      <c r="U254" s="32"/>
      <c r="V254" s="35"/>
      <c r="W254" s="30"/>
      <c r="X254" s="56"/>
      <c r="Y254" s="32"/>
      <c r="Z254" s="32"/>
      <c r="AA254" s="37" t="str">
        <f>+IFERROR(VLOOKUP(AB254,LISTAS!$C$2:$D$13,2,0)," ")</f>
        <v xml:space="preserve"> </v>
      </c>
      <c r="AB254" s="38" t="str">
        <f t="shared" si="37"/>
        <v/>
      </c>
      <c r="AC254" s="47"/>
      <c r="AD254" s="40" t="str">
        <f>+IFERROR(VLOOKUP(AC254,LISTAS!$A$2:$B$207,2,0)," ")</f>
        <v xml:space="preserve"> </v>
      </c>
      <c r="AE254" s="25"/>
      <c r="AF254" s="25"/>
      <c r="AG254" s="108"/>
      <c r="AH254" s="25"/>
      <c r="AI254" s="87"/>
      <c r="AJ254" s="25"/>
      <c r="AK254" s="25"/>
      <c r="AL254" s="25"/>
      <c r="AM254" s="25"/>
      <c r="AN254" s="43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51"/>
      <c r="DH254" s="151">
        <f t="shared" si="38"/>
        <v>0</v>
      </c>
      <c r="DI254" s="43">
        <f t="shared" si="39"/>
        <v>0</v>
      </c>
      <c r="DJ254" s="43">
        <f t="shared" si="40"/>
        <v>0</v>
      </c>
      <c r="DK254" s="145">
        <f t="shared" si="41"/>
        <v>0</v>
      </c>
      <c r="DL254" s="161" t="e">
        <f t="shared" si="42"/>
        <v>#DIV/0!</v>
      </c>
      <c r="DM254" s="147">
        <f t="shared" si="43"/>
        <v>0</v>
      </c>
      <c r="DN254" s="152">
        <f t="shared" si="44"/>
        <v>0</v>
      </c>
      <c r="DO254" s="147">
        <v>0</v>
      </c>
      <c r="DP254" s="43">
        <v>0</v>
      </c>
      <c r="DQ254" s="43">
        <v>0</v>
      </c>
      <c r="DR254" s="43">
        <v>0</v>
      </c>
      <c r="DS254" s="43">
        <v>0</v>
      </c>
      <c r="DT254" s="43">
        <v>0</v>
      </c>
      <c r="DU254" s="43">
        <v>0</v>
      </c>
      <c r="DV254" s="43">
        <v>0</v>
      </c>
      <c r="DW254" s="43">
        <v>0</v>
      </c>
      <c r="DX254" s="43">
        <v>0</v>
      </c>
      <c r="DY254" s="43">
        <v>0</v>
      </c>
      <c r="DZ254" s="43">
        <v>0</v>
      </c>
      <c r="EA254" s="57">
        <f t="shared" si="45"/>
        <v>0</v>
      </c>
      <c r="EB254" s="45" t="str">
        <f t="shared" si="36"/>
        <v>CORRECTO</v>
      </c>
      <c r="EC254" s="45"/>
    </row>
    <row r="255" spans="1:133" ht="19.5" customHeight="1" x14ac:dyDescent="0.25">
      <c r="A255" s="47">
        <v>248</v>
      </c>
      <c r="B255" s="23">
        <v>2026</v>
      </c>
      <c r="C255" s="34" t="s">
        <v>62</v>
      </c>
      <c r="D255" s="28"/>
      <c r="E255" s="117"/>
      <c r="F255" s="51"/>
      <c r="G255" s="28"/>
      <c r="H255" s="28"/>
      <c r="I255" s="28"/>
      <c r="J255" s="29"/>
      <c r="K255" s="30"/>
      <c r="L255" s="31"/>
      <c r="M255" s="53"/>
      <c r="N255" s="54"/>
      <c r="O255" s="53"/>
      <c r="P255" s="53"/>
      <c r="Q255" s="53"/>
      <c r="R255" s="53"/>
      <c r="S255" s="53"/>
      <c r="T255" s="55"/>
      <c r="U255" s="32"/>
      <c r="V255" s="35"/>
      <c r="W255" s="30"/>
      <c r="X255" s="56"/>
      <c r="Y255" s="32"/>
      <c r="Z255" s="32"/>
      <c r="AA255" s="37" t="str">
        <f>+IFERROR(VLOOKUP(AB255,LISTAS!$C$2:$D$13,2,0)," ")</f>
        <v xml:space="preserve"> </v>
      </c>
      <c r="AB255" s="38" t="str">
        <f t="shared" si="37"/>
        <v/>
      </c>
      <c r="AC255" s="47"/>
      <c r="AD255" s="40" t="str">
        <f>+IFERROR(VLOOKUP(AC255,LISTAS!$A$2:$B$207,2,0)," ")</f>
        <v xml:space="preserve"> </v>
      </c>
      <c r="AE255" s="25"/>
      <c r="AF255" s="25"/>
      <c r="AG255" s="108"/>
      <c r="AH255" s="25"/>
      <c r="AI255" s="87"/>
      <c r="AJ255" s="25"/>
      <c r="AK255" s="25"/>
      <c r="AL255" s="25"/>
      <c r="AM255" s="25"/>
      <c r="AN255" s="43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51"/>
      <c r="DH255" s="151">
        <f t="shared" si="38"/>
        <v>0</v>
      </c>
      <c r="DI255" s="43">
        <f t="shared" si="39"/>
        <v>0</v>
      </c>
      <c r="DJ255" s="43">
        <f t="shared" si="40"/>
        <v>0</v>
      </c>
      <c r="DK255" s="145">
        <f t="shared" si="41"/>
        <v>0</v>
      </c>
      <c r="DL255" s="161" t="e">
        <f t="shared" si="42"/>
        <v>#DIV/0!</v>
      </c>
      <c r="DM255" s="147">
        <f t="shared" si="43"/>
        <v>0</v>
      </c>
      <c r="DN255" s="152">
        <f t="shared" si="44"/>
        <v>0</v>
      </c>
      <c r="DO255" s="147">
        <v>0</v>
      </c>
      <c r="DP255" s="43">
        <v>0</v>
      </c>
      <c r="DQ255" s="43">
        <v>0</v>
      </c>
      <c r="DR255" s="43">
        <v>0</v>
      </c>
      <c r="DS255" s="43">
        <v>0</v>
      </c>
      <c r="DT255" s="43">
        <v>0</v>
      </c>
      <c r="DU255" s="43">
        <v>0</v>
      </c>
      <c r="DV255" s="43">
        <v>0</v>
      </c>
      <c r="DW255" s="43">
        <v>0</v>
      </c>
      <c r="DX255" s="43">
        <v>0</v>
      </c>
      <c r="DY255" s="43">
        <v>0</v>
      </c>
      <c r="DZ255" s="43">
        <v>0</v>
      </c>
      <c r="EA255" s="57">
        <f t="shared" si="45"/>
        <v>0</v>
      </c>
      <c r="EB255" s="45" t="str">
        <f t="shared" si="36"/>
        <v>CORRECTO</v>
      </c>
      <c r="EC255" s="45"/>
    </row>
    <row r="256" spans="1:133" ht="19.5" customHeight="1" x14ac:dyDescent="0.25">
      <c r="A256" s="23">
        <v>249</v>
      </c>
      <c r="B256" s="23">
        <v>2026</v>
      </c>
      <c r="C256" s="34" t="s">
        <v>62</v>
      </c>
      <c r="D256" s="28"/>
      <c r="E256" s="117"/>
      <c r="F256" s="51"/>
      <c r="G256" s="28"/>
      <c r="H256" s="28"/>
      <c r="I256" s="28"/>
      <c r="J256" s="29"/>
      <c r="K256" s="30"/>
      <c r="L256" s="31"/>
      <c r="M256" s="53"/>
      <c r="N256" s="54"/>
      <c r="O256" s="53"/>
      <c r="P256" s="53"/>
      <c r="Q256" s="53"/>
      <c r="R256" s="53"/>
      <c r="S256" s="53"/>
      <c r="T256" s="55"/>
      <c r="U256" s="32"/>
      <c r="V256" s="35"/>
      <c r="W256" s="30"/>
      <c r="X256" s="56"/>
      <c r="Y256" s="32"/>
      <c r="Z256" s="32"/>
      <c r="AA256" s="37" t="str">
        <f>+IFERROR(VLOOKUP(AB256,LISTAS!$C$2:$D$13,2,0)," ")</f>
        <v xml:space="preserve"> </v>
      </c>
      <c r="AB256" s="38" t="str">
        <f t="shared" si="37"/>
        <v/>
      </c>
      <c r="AC256" s="47"/>
      <c r="AD256" s="40" t="str">
        <f>+IFERROR(VLOOKUP(AC256,LISTAS!$A$2:$B$207,2,0)," ")</f>
        <v xml:space="preserve"> </v>
      </c>
      <c r="AE256" s="25"/>
      <c r="AF256" s="25"/>
      <c r="AG256" s="108"/>
      <c r="AH256" s="25"/>
      <c r="AI256" s="87"/>
      <c r="AJ256" s="25"/>
      <c r="AK256" s="25"/>
      <c r="AL256" s="25"/>
      <c r="AM256" s="25"/>
      <c r="AN256" s="43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51"/>
      <c r="DH256" s="151">
        <f t="shared" si="38"/>
        <v>0</v>
      </c>
      <c r="DI256" s="43">
        <f t="shared" si="39"/>
        <v>0</v>
      </c>
      <c r="DJ256" s="43">
        <f t="shared" si="40"/>
        <v>0</v>
      </c>
      <c r="DK256" s="145">
        <f t="shared" si="41"/>
        <v>0</v>
      </c>
      <c r="DL256" s="161" t="e">
        <f t="shared" si="42"/>
        <v>#DIV/0!</v>
      </c>
      <c r="DM256" s="147">
        <f t="shared" si="43"/>
        <v>0</v>
      </c>
      <c r="DN256" s="152">
        <f t="shared" si="44"/>
        <v>0</v>
      </c>
      <c r="DO256" s="147">
        <v>0</v>
      </c>
      <c r="DP256" s="43">
        <v>0</v>
      </c>
      <c r="DQ256" s="43">
        <v>0</v>
      </c>
      <c r="DR256" s="43">
        <v>0</v>
      </c>
      <c r="DS256" s="43">
        <v>0</v>
      </c>
      <c r="DT256" s="43">
        <v>0</v>
      </c>
      <c r="DU256" s="43">
        <v>0</v>
      </c>
      <c r="DV256" s="43">
        <v>0</v>
      </c>
      <c r="DW256" s="43">
        <v>0</v>
      </c>
      <c r="DX256" s="43">
        <v>0</v>
      </c>
      <c r="DY256" s="43">
        <v>0</v>
      </c>
      <c r="DZ256" s="43">
        <v>0</v>
      </c>
      <c r="EA256" s="57">
        <f t="shared" si="45"/>
        <v>0</v>
      </c>
      <c r="EB256" s="45" t="str">
        <f t="shared" si="36"/>
        <v>CORRECTO</v>
      </c>
      <c r="EC256" s="45"/>
    </row>
    <row r="257" spans="1:133" ht="19.5" customHeight="1" x14ac:dyDescent="0.25">
      <c r="A257" s="47">
        <v>250</v>
      </c>
      <c r="B257" s="23">
        <v>2026</v>
      </c>
      <c r="C257" s="34" t="s">
        <v>62</v>
      </c>
      <c r="D257" s="28"/>
      <c r="E257" s="117"/>
      <c r="F257" s="25"/>
      <c r="G257" s="28"/>
      <c r="H257" s="28"/>
      <c r="I257" s="28"/>
      <c r="J257" s="28"/>
      <c r="K257" s="30"/>
      <c r="L257" s="47"/>
      <c r="M257" s="32"/>
      <c r="N257" s="33"/>
      <c r="O257" s="32"/>
      <c r="P257" s="32"/>
      <c r="Q257" s="32"/>
      <c r="R257" s="32"/>
      <c r="S257" s="32"/>
      <c r="T257" s="34"/>
      <c r="U257" s="32"/>
      <c r="V257" s="35"/>
      <c r="W257" s="35"/>
      <c r="X257" s="50"/>
      <c r="Y257" s="32"/>
      <c r="Z257" s="32"/>
      <c r="AA257" s="37" t="str">
        <f>+IFERROR(VLOOKUP(AB257,LISTAS!$C$2:$D$13,2,0)," ")</f>
        <v xml:space="preserve"> </v>
      </c>
      <c r="AB257" s="38" t="str">
        <f t="shared" si="37"/>
        <v/>
      </c>
      <c r="AC257" s="47"/>
      <c r="AD257" s="40" t="str">
        <f>+IFERROR(VLOOKUP(AC257,LISTAS!$A$2:$B$207,2,0)," ")</f>
        <v xml:space="preserve"> </v>
      </c>
      <c r="AE257" s="25"/>
      <c r="AF257" s="25"/>
      <c r="AG257" s="108"/>
      <c r="AH257" s="25"/>
      <c r="AI257" s="87"/>
      <c r="AJ257" s="25"/>
      <c r="AK257" s="25"/>
      <c r="AL257" s="25"/>
      <c r="AM257" s="25"/>
      <c r="AN257" s="43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51"/>
      <c r="DH257" s="151">
        <f t="shared" si="38"/>
        <v>0</v>
      </c>
      <c r="DI257" s="43">
        <f t="shared" si="39"/>
        <v>0</v>
      </c>
      <c r="DJ257" s="43">
        <f t="shared" si="40"/>
        <v>0</v>
      </c>
      <c r="DK257" s="145">
        <f t="shared" si="41"/>
        <v>0</v>
      </c>
      <c r="DL257" s="161" t="e">
        <f t="shared" si="42"/>
        <v>#DIV/0!</v>
      </c>
      <c r="DM257" s="147">
        <f t="shared" si="43"/>
        <v>0</v>
      </c>
      <c r="DN257" s="152">
        <f t="shared" si="44"/>
        <v>0</v>
      </c>
      <c r="DO257" s="147">
        <v>0</v>
      </c>
      <c r="DP257" s="43">
        <v>0</v>
      </c>
      <c r="DQ257" s="43">
        <v>0</v>
      </c>
      <c r="DR257" s="43">
        <v>0</v>
      </c>
      <c r="DS257" s="43">
        <v>0</v>
      </c>
      <c r="DT257" s="43">
        <v>0</v>
      </c>
      <c r="DU257" s="43">
        <v>0</v>
      </c>
      <c r="DV257" s="43">
        <v>0</v>
      </c>
      <c r="DW257" s="43">
        <v>0</v>
      </c>
      <c r="DX257" s="43">
        <v>0</v>
      </c>
      <c r="DY257" s="43">
        <v>0</v>
      </c>
      <c r="DZ257" s="43">
        <v>0</v>
      </c>
      <c r="EA257" s="57">
        <f t="shared" si="45"/>
        <v>0</v>
      </c>
      <c r="EB257" s="45" t="str">
        <f t="shared" si="36"/>
        <v>CORRECTO</v>
      </c>
      <c r="EC257" s="45"/>
    </row>
    <row r="258" spans="1:133" ht="19.5" customHeight="1" x14ac:dyDescent="0.25">
      <c r="A258" s="47">
        <v>251</v>
      </c>
      <c r="B258" s="23">
        <v>2026</v>
      </c>
      <c r="C258" s="34" t="s">
        <v>62</v>
      </c>
      <c r="D258" s="28"/>
      <c r="E258" s="117"/>
      <c r="F258" s="25"/>
      <c r="G258" s="28"/>
      <c r="H258" s="28"/>
      <c r="I258" s="29"/>
      <c r="J258" s="29"/>
      <c r="K258" s="30"/>
      <c r="L258" s="31"/>
      <c r="M258" s="32"/>
      <c r="N258" s="33"/>
      <c r="O258" s="32"/>
      <c r="P258" s="32"/>
      <c r="Q258" s="32"/>
      <c r="R258" s="32"/>
      <c r="S258" s="32"/>
      <c r="T258" s="55"/>
      <c r="U258" s="32"/>
      <c r="V258" s="35"/>
      <c r="W258" s="35"/>
      <c r="X258" s="50"/>
      <c r="Y258" s="32"/>
      <c r="Z258" s="32"/>
      <c r="AA258" s="37" t="str">
        <f>+IFERROR(VLOOKUP(AB258,LISTAS!$C$2:$D$13,2,0)," ")</f>
        <v xml:space="preserve"> </v>
      </c>
      <c r="AB258" s="38" t="str">
        <f t="shared" si="37"/>
        <v/>
      </c>
      <c r="AC258" s="47"/>
      <c r="AD258" s="40" t="str">
        <f>+IFERROR(VLOOKUP(AC258,LISTAS!$A$2:$B$207,2,0)," ")</f>
        <v xml:space="preserve"> </v>
      </c>
      <c r="AE258" s="25"/>
      <c r="AF258" s="25"/>
      <c r="AG258" s="108"/>
      <c r="AH258" s="25"/>
      <c r="AI258" s="87"/>
      <c r="AJ258" s="25"/>
      <c r="AK258" s="25"/>
      <c r="AL258" s="25"/>
      <c r="AM258" s="25"/>
      <c r="AN258" s="43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51"/>
      <c r="DH258" s="151">
        <f t="shared" si="38"/>
        <v>0</v>
      </c>
      <c r="DI258" s="43">
        <f t="shared" si="39"/>
        <v>0</v>
      </c>
      <c r="DJ258" s="43">
        <f t="shared" si="40"/>
        <v>0</v>
      </c>
      <c r="DK258" s="145">
        <f t="shared" si="41"/>
        <v>0</v>
      </c>
      <c r="DL258" s="161" t="e">
        <f t="shared" si="42"/>
        <v>#DIV/0!</v>
      </c>
      <c r="DM258" s="147">
        <f t="shared" si="43"/>
        <v>0</v>
      </c>
      <c r="DN258" s="152">
        <f t="shared" si="44"/>
        <v>0</v>
      </c>
      <c r="DO258" s="147">
        <v>0</v>
      </c>
      <c r="DP258" s="43">
        <v>0</v>
      </c>
      <c r="DQ258" s="43">
        <v>0</v>
      </c>
      <c r="DR258" s="43">
        <v>0</v>
      </c>
      <c r="DS258" s="43">
        <v>0</v>
      </c>
      <c r="DT258" s="43">
        <v>0</v>
      </c>
      <c r="DU258" s="43">
        <v>0</v>
      </c>
      <c r="DV258" s="43">
        <v>0</v>
      </c>
      <c r="DW258" s="43">
        <v>0</v>
      </c>
      <c r="DX258" s="43">
        <v>0</v>
      </c>
      <c r="DY258" s="43">
        <v>0</v>
      </c>
      <c r="DZ258" s="43">
        <v>0</v>
      </c>
      <c r="EA258" s="57">
        <f t="shared" si="45"/>
        <v>0</v>
      </c>
      <c r="EB258" s="45" t="str">
        <f t="shared" si="36"/>
        <v>CORRECTO</v>
      </c>
      <c r="EC258" s="45"/>
    </row>
    <row r="259" spans="1:133" ht="19.5" customHeight="1" x14ac:dyDescent="0.25">
      <c r="A259" s="47">
        <v>252</v>
      </c>
      <c r="B259" s="23">
        <v>2026</v>
      </c>
      <c r="C259" s="34" t="s">
        <v>62</v>
      </c>
      <c r="D259" s="28"/>
      <c r="E259" s="117"/>
      <c r="F259" s="25"/>
      <c r="G259" s="28"/>
      <c r="H259" s="49"/>
      <c r="I259" s="28"/>
      <c r="J259" s="29"/>
      <c r="K259" s="30"/>
      <c r="L259" s="31"/>
      <c r="M259" s="32"/>
      <c r="N259" s="54"/>
      <c r="O259" s="53"/>
      <c r="P259" s="53"/>
      <c r="Q259" s="53"/>
      <c r="R259" s="53"/>
      <c r="S259" s="32"/>
      <c r="T259" s="55"/>
      <c r="U259" s="32"/>
      <c r="V259" s="35"/>
      <c r="W259" s="35"/>
      <c r="X259" s="50"/>
      <c r="Y259" s="32"/>
      <c r="Z259" s="32"/>
      <c r="AA259" s="37" t="str">
        <f>+IFERROR(VLOOKUP(AB259,LISTAS!$C$2:$D$13,2,0)," ")</f>
        <v xml:space="preserve"> </v>
      </c>
      <c r="AB259" s="38" t="str">
        <f t="shared" si="37"/>
        <v/>
      </c>
      <c r="AC259" s="47"/>
      <c r="AD259" s="40" t="str">
        <f>+IFERROR(VLOOKUP(AC259,LISTAS!$A$2:$B$207,2,0)," ")</f>
        <v xml:space="preserve"> </v>
      </c>
      <c r="AE259" s="25"/>
      <c r="AF259" s="25"/>
      <c r="AG259" s="108"/>
      <c r="AH259" s="25"/>
      <c r="AI259" s="87"/>
      <c r="AJ259" s="25"/>
      <c r="AK259" s="25"/>
      <c r="AL259" s="25"/>
      <c r="AM259" s="25"/>
      <c r="AN259" s="43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51"/>
      <c r="DH259" s="151">
        <f t="shared" si="38"/>
        <v>0</v>
      </c>
      <c r="DI259" s="43">
        <f t="shared" si="39"/>
        <v>0</v>
      </c>
      <c r="DJ259" s="43">
        <f t="shared" si="40"/>
        <v>0</v>
      </c>
      <c r="DK259" s="145">
        <f t="shared" si="41"/>
        <v>0</v>
      </c>
      <c r="DL259" s="161" t="e">
        <f t="shared" si="42"/>
        <v>#DIV/0!</v>
      </c>
      <c r="DM259" s="147">
        <f t="shared" si="43"/>
        <v>0</v>
      </c>
      <c r="DN259" s="152">
        <f t="shared" si="44"/>
        <v>0</v>
      </c>
      <c r="DO259" s="147">
        <v>0</v>
      </c>
      <c r="DP259" s="43">
        <v>0</v>
      </c>
      <c r="DQ259" s="43">
        <v>0</v>
      </c>
      <c r="DR259" s="43">
        <v>0</v>
      </c>
      <c r="DS259" s="43">
        <v>0</v>
      </c>
      <c r="DT259" s="43">
        <v>0</v>
      </c>
      <c r="DU259" s="43">
        <v>0</v>
      </c>
      <c r="DV259" s="43">
        <v>0</v>
      </c>
      <c r="DW259" s="43">
        <v>0</v>
      </c>
      <c r="DX259" s="43">
        <v>0</v>
      </c>
      <c r="DY259" s="43">
        <v>0</v>
      </c>
      <c r="DZ259" s="43">
        <v>0</v>
      </c>
      <c r="EA259" s="57">
        <f t="shared" si="45"/>
        <v>0</v>
      </c>
      <c r="EB259" s="45" t="str">
        <f t="shared" si="36"/>
        <v>CORRECTO</v>
      </c>
      <c r="EC259" s="45"/>
    </row>
    <row r="260" spans="1:133" ht="19.5" customHeight="1" x14ac:dyDescent="0.25">
      <c r="A260" s="23">
        <v>253</v>
      </c>
      <c r="B260" s="23">
        <v>2026</v>
      </c>
      <c r="C260" s="34" t="s">
        <v>62</v>
      </c>
      <c r="D260" s="28"/>
      <c r="E260" s="24"/>
      <c r="F260" s="26"/>
      <c r="G260" s="28"/>
      <c r="H260" s="28"/>
      <c r="I260" s="29"/>
      <c r="J260" s="29"/>
      <c r="K260" s="30"/>
      <c r="L260" s="31"/>
      <c r="M260" s="118"/>
      <c r="N260" s="54"/>
      <c r="O260" s="53"/>
      <c r="P260" s="53"/>
      <c r="Q260" s="53"/>
      <c r="R260" s="53"/>
      <c r="S260" s="118"/>
      <c r="T260" s="119"/>
      <c r="U260" s="32"/>
      <c r="V260" s="35"/>
      <c r="W260" s="35"/>
      <c r="X260" s="36"/>
      <c r="Y260" s="32"/>
      <c r="Z260" s="32"/>
      <c r="AA260" s="37" t="str">
        <f>+IFERROR(VLOOKUP(AB260,LISTAS!$C$2:$D$13,2,0)," ")</f>
        <v xml:space="preserve"> </v>
      </c>
      <c r="AB260" s="38" t="str">
        <f t="shared" si="37"/>
        <v/>
      </c>
      <c r="AC260" s="47"/>
      <c r="AD260" s="40" t="str">
        <f>+IFERROR(VLOOKUP(AC260,LISTAS!$A$2:$B$207,2,0)," ")</f>
        <v xml:space="preserve"> </v>
      </c>
      <c r="AE260" s="25"/>
      <c r="AF260" s="25"/>
      <c r="AG260" s="108"/>
      <c r="AH260" s="25"/>
      <c r="AI260" s="87"/>
      <c r="AJ260" s="25"/>
      <c r="AK260" s="25"/>
      <c r="AL260" s="25"/>
      <c r="AM260" s="25"/>
      <c r="AN260" s="43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25"/>
      <c r="DG260" s="51"/>
      <c r="DH260" s="151">
        <f t="shared" si="38"/>
        <v>0</v>
      </c>
      <c r="DI260" s="43">
        <f t="shared" si="39"/>
        <v>0</v>
      </c>
      <c r="DJ260" s="43">
        <f t="shared" si="40"/>
        <v>0</v>
      </c>
      <c r="DK260" s="145">
        <f t="shared" si="41"/>
        <v>0</v>
      </c>
      <c r="DL260" s="161" t="e">
        <f t="shared" si="42"/>
        <v>#DIV/0!</v>
      </c>
      <c r="DM260" s="147">
        <f t="shared" si="43"/>
        <v>0</v>
      </c>
      <c r="DN260" s="152">
        <f t="shared" si="44"/>
        <v>0</v>
      </c>
      <c r="DO260" s="147">
        <v>0</v>
      </c>
      <c r="DP260" s="43">
        <v>0</v>
      </c>
      <c r="DQ260" s="43">
        <v>0</v>
      </c>
      <c r="DR260" s="43">
        <v>0</v>
      </c>
      <c r="DS260" s="43">
        <v>0</v>
      </c>
      <c r="DT260" s="43">
        <v>0</v>
      </c>
      <c r="DU260" s="43">
        <v>0</v>
      </c>
      <c r="DV260" s="43">
        <v>0</v>
      </c>
      <c r="DW260" s="43">
        <v>0</v>
      </c>
      <c r="DX260" s="43">
        <v>0</v>
      </c>
      <c r="DY260" s="43">
        <v>0</v>
      </c>
      <c r="DZ260" s="43">
        <v>0</v>
      </c>
      <c r="EA260" s="57">
        <f t="shared" si="45"/>
        <v>0</v>
      </c>
      <c r="EB260" s="45" t="str">
        <f t="shared" si="36"/>
        <v>CORRECTO</v>
      </c>
      <c r="EC260" s="45"/>
    </row>
    <row r="261" spans="1:133" ht="19.5" customHeight="1" x14ac:dyDescent="0.25">
      <c r="A261" s="47">
        <v>254</v>
      </c>
      <c r="B261" s="23">
        <v>2026</v>
      </c>
      <c r="C261" s="34" t="s">
        <v>62</v>
      </c>
      <c r="D261" s="28"/>
      <c r="E261" s="117"/>
      <c r="F261" s="25"/>
      <c r="G261" s="28"/>
      <c r="H261" s="28"/>
      <c r="I261" s="28"/>
      <c r="J261" s="29"/>
      <c r="K261" s="30"/>
      <c r="L261" s="31"/>
      <c r="M261" s="32"/>
      <c r="N261" s="54"/>
      <c r="O261" s="32"/>
      <c r="P261" s="32"/>
      <c r="Q261" s="32"/>
      <c r="R261" s="32"/>
      <c r="S261" s="32"/>
      <c r="T261" s="55"/>
      <c r="U261" s="32"/>
      <c r="V261" s="35"/>
      <c r="W261" s="35"/>
      <c r="X261" s="50"/>
      <c r="Y261" s="32"/>
      <c r="Z261" s="32"/>
      <c r="AA261" s="37" t="str">
        <f>+IFERROR(VLOOKUP(AB261,LISTAS!$C$2:$D$13,2,0)," ")</f>
        <v xml:space="preserve"> </v>
      </c>
      <c r="AB261" s="38" t="str">
        <f t="shared" si="37"/>
        <v/>
      </c>
      <c r="AC261" s="47"/>
      <c r="AD261" s="40" t="str">
        <f>+IFERROR(VLOOKUP(AC261,LISTAS!$A$2:$B$207,2,0)," ")</f>
        <v xml:space="preserve"> </v>
      </c>
      <c r="AE261" s="25"/>
      <c r="AF261" s="25"/>
      <c r="AG261" s="108"/>
      <c r="AH261" s="25"/>
      <c r="AI261" s="87"/>
      <c r="AJ261" s="25"/>
      <c r="AK261" s="25"/>
      <c r="AL261" s="25"/>
      <c r="AM261" s="25"/>
      <c r="AN261" s="43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Y261" s="25"/>
      <c r="CZ261" s="25"/>
      <c r="DA261" s="25"/>
      <c r="DB261" s="25"/>
      <c r="DC261" s="25"/>
      <c r="DD261" s="25"/>
      <c r="DE261" s="25"/>
      <c r="DF261" s="25"/>
      <c r="DG261" s="51"/>
      <c r="DH261" s="151">
        <f t="shared" si="38"/>
        <v>0</v>
      </c>
      <c r="DI261" s="43">
        <f t="shared" si="39"/>
        <v>0</v>
      </c>
      <c r="DJ261" s="43">
        <f t="shared" si="40"/>
        <v>0</v>
      </c>
      <c r="DK261" s="145">
        <f t="shared" si="41"/>
        <v>0</v>
      </c>
      <c r="DL261" s="161" t="e">
        <f t="shared" si="42"/>
        <v>#DIV/0!</v>
      </c>
      <c r="DM261" s="147">
        <f t="shared" si="43"/>
        <v>0</v>
      </c>
      <c r="DN261" s="152">
        <f t="shared" si="44"/>
        <v>0</v>
      </c>
      <c r="DO261" s="147">
        <v>0</v>
      </c>
      <c r="DP261" s="43">
        <v>0</v>
      </c>
      <c r="DQ261" s="43">
        <v>0</v>
      </c>
      <c r="DR261" s="43">
        <v>0</v>
      </c>
      <c r="DS261" s="43">
        <v>0</v>
      </c>
      <c r="DT261" s="43">
        <v>0</v>
      </c>
      <c r="DU261" s="43">
        <v>0</v>
      </c>
      <c r="DV261" s="43">
        <v>0</v>
      </c>
      <c r="DW261" s="43">
        <v>0</v>
      </c>
      <c r="DX261" s="43">
        <v>0</v>
      </c>
      <c r="DY261" s="43">
        <v>0</v>
      </c>
      <c r="DZ261" s="43">
        <v>0</v>
      </c>
      <c r="EA261" s="57">
        <f t="shared" si="45"/>
        <v>0</v>
      </c>
      <c r="EB261" s="45" t="str">
        <f t="shared" si="36"/>
        <v>CORRECTO</v>
      </c>
      <c r="EC261" s="45"/>
    </row>
    <row r="262" spans="1:133" ht="19.5" customHeight="1" x14ac:dyDescent="0.25">
      <c r="A262" s="47">
        <v>255</v>
      </c>
      <c r="B262" s="23">
        <v>2026</v>
      </c>
      <c r="C262" s="34" t="s">
        <v>62</v>
      </c>
      <c r="D262" s="28"/>
      <c r="E262" s="117"/>
      <c r="F262" s="25"/>
      <c r="G262" s="28"/>
      <c r="H262" s="28"/>
      <c r="I262" s="28"/>
      <c r="J262" s="29"/>
      <c r="K262" s="30"/>
      <c r="L262" s="31"/>
      <c r="M262" s="32"/>
      <c r="N262" s="54"/>
      <c r="O262" s="32"/>
      <c r="P262" s="32"/>
      <c r="Q262" s="32"/>
      <c r="R262" s="32"/>
      <c r="S262" s="32"/>
      <c r="T262" s="55"/>
      <c r="U262" s="32"/>
      <c r="V262" s="35"/>
      <c r="W262" s="35"/>
      <c r="X262" s="50"/>
      <c r="Y262" s="32"/>
      <c r="Z262" s="32"/>
      <c r="AA262" s="37" t="str">
        <f>+IFERROR(VLOOKUP(AB262,LISTAS!$C$2:$D$13,2,0)," ")</f>
        <v xml:space="preserve"> </v>
      </c>
      <c r="AB262" s="38" t="str">
        <f t="shared" si="37"/>
        <v/>
      </c>
      <c r="AC262" s="47"/>
      <c r="AD262" s="40" t="str">
        <f>+IFERROR(VLOOKUP(AC262,LISTAS!$A$2:$B$207,2,0)," ")</f>
        <v xml:space="preserve"> </v>
      </c>
      <c r="AE262" s="25"/>
      <c r="AF262" s="25"/>
      <c r="AG262" s="108"/>
      <c r="AH262" s="25"/>
      <c r="AI262" s="87"/>
      <c r="AJ262" s="25"/>
      <c r="AK262" s="25"/>
      <c r="AL262" s="25"/>
      <c r="AM262" s="25"/>
      <c r="AN262" s="43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51"/>
      <c r="DH262" s="151">
        <f t="shared" si="38"/>
        <v>0</v>
      </c>
      <c r="DI262" s="43">
        <f t="shared" si="39"/>
        <v>0</v>
      </c>
      <c r="DJ262" s="43">
        <f t="shared" si="40"/>
        <v>0</v>
      </c>
      <c r="DK262" s="145">
        <f t="shared" si="41"/>
        <v>0</v>
      </c>
      <c r="DL262" s="161" t="e">
        <f t="shared" si="42"/>
        <v>#DIV/0!</v>
      </c>
      <c r="DM262" s="147">
        <f t="shared" si="43"/>
        <v>0</v>
      </c>
      <c r="DN262" s="152">
        <f t="shared" si="44"/>
        <v>0</v>
      </c>
      <c r="DO262" s="147">
        <v>0</v>
      </c>
      <c r="DP262" s="43">
        <v>0</v>
      </c>
      <c r="DQ262" s="43">
        <v>0</v>
      </c>
      <c r="DR262" s="43">
        <v>0</v>
      </c>
      <c r="DS262" s="43">
        <v>0</v>
      </c>
      <c r="DT262" s="43">
        <v>0</v>
      </c>
      <c r="DU262" s="43">
        <v>0</v>
      </c>
      <c r="DV262" s="43">
        <v>0</v>
      </c>
      <c r="DW262" s="43">
        <v>0</v>
      </c>
      <c r="DX262" s="43">
        <v>0</v>
      </c>
      <c r="DY262" s="43">
        <v>0</v>
      </c>
      <c r="DZ262" s="43">
        <v>0</v>
      </c>
      <c r="EA262" s="57">
        <f t="shared" si="45"/>
        <v>0</v>
      </c>
      <c r="EB262" s="45" t="str">
        <f t="shared" ref="EB262:EB325" si="46">IF(EA262=DH262,("CORRECTO"),("REVISAR"))</f>
        <v>CORRECTO</v>
      </c>
      <c r="EC262" s="45"/>
    </row>
    <row r="263" spans="1:133" ht="19.5" customHeight="1" x14ac:dyDescent="0.25">
      <c r="A263" s="23">
        <v>256</v>
      </c>
      <c r="B263" s="23">
        <v>2026</v>
      </c>
      <c r="C263" s="34" t="s">
        <v>62</v>
      </c>
      <c r="D263" s="25"/>
      <c r="E263" s="117"/>
      <c r="F263" s="25"/>
      <c r="G263" s="28"/>
      <c r="H263" s="28"/>
      <c r="I263" s="28"/>
      <c r="J263" s="28"/>
      <c r="K263" s="35"/>
      <c r="L263" s="47"/>
      <c r="M263" s="32"/>
      <c r="N263" s="33"/>
      <c r="O263" s="32"/>
      <c r="P263" s="32"/>
      <c r="Q263" s="32"/>
      <c r="R263" s="32"/>
      <c r="S263" s="32"/>
      <c r="T263" s="119"/>
      <c r="U263" s="32"/>
      <c r="V263" s="35"/>
      <c r="W263" s="35"/>
      <c r="X263" s="50"/>
      <c r="Y263" s="32"/>
      <c r="Z263" s="32"/>
      <c r="AA263" s="37" t="str">
        <f>+IFERROR(VLOOKUP(AB263,LISTAS!$C$2:$D$13,2,0)," ")</f>
        <v xml:space="preserve"> </v>
      </c>
      <c r="AB263" s="38" t="str">
        <f t="shared" ref="AB263:AB326" si="47">+MID(AC263,1,2)</f>
        <v/>
      </c>
      <c r="AC263" s="47"/>
      <c r="AD263" s="40" t="str">
        <f>+IFERROR(VLOOKUP(AC263,LISTAS!$A$2:$B$207,2,0)," ")</f>
        <v xml:space="preserve"> </v>
      </c>
      <c r="AE263" s="25"/>
      <c r="AF263" s="25"/>
      <c r="AG263" s="108"/>
      <c r="AH263" s="25"/>
      <c r="AI263" s="87"/>
      <c r="AJ263" s="25"/>
      <c r="AK263" s="25"/>
      <c r="AL263" s="25"/>
      <c r="AM263" s="25"/>
      <c r="AN263" s="43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51"/>
      <c r="DH263" s="151">
        <f t="shared" ref="DH263:DH326" si="48">+AN263+AT263+AZ263+BF263+BL263+BR263+BX263+CD263+CJ263+CP263+CV263+DB263</f>
        <v>0</v>
      </c>
      <c r="DI263" s="43">
        <f t="shared" ref="DI263:DI326" si="49">AP263+AV263+BB263+BH263+BN263+BT263+BZ263+CF263+CL263+CR263+CX263+DD263</f>
        <v>0</v>
      </c>
      <c r="DJ263" s="43">
        <f t="shared" ref="DJ263:DJ326" si="50">AQ263+AW263+BC263+BI263+BO263+BU263+CA263+CG263+CM263+CS263+CY263+DE263</f>
        <v>0</v>
      </c>
      <c r="DK263" s="145">
        <f t="shared" ref="DK263:DK326" si="51">AR263+AX263+BD263+BJ263+BP263+BV263+CB263+CH263+CN263+CT263+CZ263+DF263</f>
        <v>0</v>
      </c>
      <c r="DL263" s="161" t="e">
        <f t="shared" ref="DL263:DL326" si="52">+DK263/DH263</f>
        <v>#DIV/0!</v>
      </c>
      <c r="DM263" s="147">
        <f t="shared" ref="DM263:DM326" si="53">+DH263-DI263-DJ263</f>
        <v>0</v>
      </c>
      <c r="DN263" s="152">
        <f t="shared" ref="DN263:DN326" si="54">AS263+AY263+BE263+BK263+BQ263+BW263+CC263+CI263+CO263+CU263+DA263+DG263</f>
        <v>0</v>
      </c>
      <c r="DO263" s="147">
        <v>0</v>
      </c>
      <c r="DP263" s="43">
        <v>0</v>
      </c>
      <c r="DQ263" s="43">
        <v>0</v>
      </c>
      <c r="DR263" s="43">
        <v>0</v>
      </c>
      <c r="DS263" s="43">
        <v>0</v>
      </c>
      <c r="DT263" s="43">
        <v>0</v>
      </c>
      <c r="DU263" s="43">
        <v>0</v>
      </c>
      <c r="DV263" s="43">
        <v>0</v>
      </c>
      <c r="DW263" s="43">
        <v>0</v>
      </c>
      <c r="DX263" s="43">
        <v>0</v>
      </c>
      <c r="DY263" s="43">
        <v>0</v>
      </c>
      <c r="DZ263" s="43">
        <v>0</v>
      </c>
      <c r="EA263" s="57">
        <f t="shared" si="45"/>
        <v>0</v>
      </c>
      <c r="EB263" s="45" t="str">
        <f t="shared" si="46"/>
        <v>CORRECTO</v>
      </c>
      <c r="EC263" s="45"/>
    </row>
    <row r="264" spans="1:133" ht="19.5" customHeight="1" x14ac:dyDescent="0.25">
      <c r="A264" s="47">
        <v>257</v>
      </c>
      <c r="B264" s="23">
        <v>2026</v>
      </c>
      <c r="C264" s="34" t="s">
        <v>62</v>
      </c>
      <c r="D264" s="28"/>
      <c r="E264" s="117"/>
      <c r="F264" s="25"/>
      <c r="G264" s="28"/>
      <c r="H264" s="28"/>
      <c r="I264" s="29"/>
      <c r="J264" s="29"/>
      <c r="K264" s="30"/>
      <c r="L264" s="31"/>
      <c r="M264" s="32"/>
      <c r="N264" s="33"/>
      <c r="O264" s="32"/>
      <c r="P264" s="32"/>
      <c r="Q264" s="32"/>
      <c r="R264" s="32"/>
      <c r="S264" s="32"/>
      <c r="T264" s="55"/>
      <c r="U264" s="32"/>
      <c r="V264" s="35"/>
      <c r="W264" s="35"/>
      <c r="X264" s="50"/>
      <c r="Y264" s="32"/>
      <c r="Z264" s="32"/>
      <c r="AA264" s="37" t="str">
        <f>+IFERROR(VLOOKUP(AB264,LISTAS!$C$2:$D$13,2,0)," ")</f>
        <v xml:space="preserve"> </v>
      </c>
      <c r="AB264" s="38" t="str">
        <f t="shared" si="47"/>
        <v/>
      </c>
      <c r="AC264" s="47"/>
      <c r="AD264" s="40" t="str">
        <f>+IFERROR(VLOOKUP(AC264,LISTAS!$A$2:$B$207,2,0)," ")</f>
        <v xml:space="preserve"> </v>
      </c>
      <c r="AE264" s="25"/>
      <c r="AF264" s="25"/>
      <c r="AG264" s="108"/>
      <c r="AH264" s="25"/>
      <c r="AI264" s="87"/>
      <c r="AJ264" s="25"/>
      <c r="AK264" s="25"/>
      <c r="AL264" s="25"/>
      <c r="AM264" s="25"/>
      <c r="AN264" s="43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51"/>
      <c r="DH264" s="151">
        <f t="shared" si="48"/>
        <v>0</v>
      </c>
      <c r="DI264" s="43">
        <f t="shared" si="49"/>
        <v>0</v>
      </c>
      <c r="DJ264" s="43">
        <f t="shared" si="50"/>
        <v>0</v>
      </c>
      <c r="DK264" s="145">
        <f t="shared" si="51"/>
        <v>0</v>
      </c>
      <c r="DL264" s="161" t="e">
        <f t="shared" si="52"/>
        <v>#DIV/0!</v>
      </c>
      <c r="DM264" s="147">
        <f t="shared" si="53"/>
        <v>0</v>
      </c>
      <c r="DN264" s="152">
        <f t="shared" si="54"/>
        <v>0</v>
      </c>
      <c r="DO264" s="147">
        <v>0</v>
      </c>
      <c r="DP264" s="43">
        <v>0</v>
      </c>
      <c r="DQ264" s="43">
        <v>0</v>
      </c>
      <c r="DR264" s="43">
        <v>0</v>
      </c>
      <c r="DS264" s="43">
        <v>0</v>
      </c>
      <c r="DT264" s="43">
        <v>0</v>
      </c>
      <c r="DU264" s="43">
        <v>0</v>
      </c>
      <c r="DV264" s="43">
        <v>0</v>
      </c>
      <c r="DW264" s="43">
        <v>0</v>
      </c>
      <c r="DX264" s="43">
        <v>0</v>
      </c>
      <c r="DY264" s="43">
        <v>0</v>
      </c>
      <c r="DZ264" s="43">
        <v>0</v>
      </c>
      <c r="EA264" s="57">
        <f t="shared" si="45"/>
        <v>0</v>
      </c>
      <c r="EB264" s="45" t="str">
        <f t="shared" si="46"/>
        <v>CORRECTO</v>
      </c>
      <c r="EC264" s="45"/>
    </row>
    <row r="265" spans="1:133" ht="19.5" customHeight="1" x14ac:dyDescent="0.25">
      <c r="A265" s="47">
        <v>258</v>
      </c>
      <c r="B265" s="23">
        <v>2026</v>
      </c>
      <c r="C265" s="34" t="s">
        <v>62</v>
      </c>
      <c r="D265" s="25"/>
      <c r="E265" s="25"/>
      <c r="F265" s="25"/>
      <c r="G265" s="28"/>
      <c r="H265" s="28"/>
      <c r="I265" s="29"/>
      <c r="J265" s="29"/>
      <c r="K265" s="30"/>
      <c r="L265" s="31"/>
      <c r="M265" s="32"/>
      <c r="N265" s="54"/>
      <c r="O265" s="53"/>
      <c r="P265" s="53"/>
      <c r="Q265" s="53"/>
      <c r="R265" s="53"/>
      <c r="S265" s="32"/>
      <c r="T265" s="55"/>
      <c r="U265" s="32"/>
      <c r="V265" s="35"/>
      <c r="W265" s="35"/>
      <c r="X265" s="50"/>
      <c r="Y265" s="32"/>
      <c r="Z265" s="32"/>
      <c r="AA265" s="37" t="str">
        <f>+IFERROR(VLOOKUP(AB265,LISTAS!$C$2:$D$13,2,0)," ")</f>
        <v xml:space="preserve"> </v>
      </c>
      <c r="AB265" s="38" t="str">
        <f t="shared" si="47"/>
        <v/>
      </c>
      <c r="AC265" s="47"/>
      <c r="AD265" s="40" t="str">
        <f>+IFERROR(VLOOKUP(AC265,LISTAS!$A$2:$B$207,2,0)," ")</f>
        <v xml:space="preserve"> </v>
      </c>
      <c r="AE265" s="25"/>
      <c r="AF265" s="25"/>
      <c r="AG265" s="108"/>
      <c r="AH265" s="25"/>
      <c r="AI265" s="87"/>
      <c r="AJ265" s="25"/>
      <c r="AK265" s="25"/>
      <c r="AL265" s="25"/>
      <c r="AM265" s="25"/>
      <c r="AN265" s="43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51"/>
      <c r="DH265" s="151">
        <f t="shared" si="48"/>
        <v>0</v>
      </c>
      <c r="DI265" s="43">
        <f t="shared" si="49"/>
        <v>0</v>
      </c>
      <c r="DJ265" s="43">
        <f t="shared" si="50"/>
        <v>0</v>
      </c>
      <c r="DK265" s="145">
        <f t="shared" si="51"/>
        <v>0</v>
      </c>
      <c r="DL265" s="161" t="e">
        <f t="shared" si="52"/>
        <v>#DIV/0!</v>
      </c>
      <c r="DM265" s="147">
        <f t="shared" si="53"/>
        <v>0</v>
      </c>
      <c r="DN265" s="152">
        <f t="shared" si="54"/>
        <v>0</v>
      </c>
      <c r="DO265" s="147">
        <v>0</v>
      </c>
      <c r="DP265" s="43">
        <v>0</v>
      </c>
      <c r="DQ265" s="43">
        <v>0</v>
      </c>
      <c r="DR265" s="43">
        <v>0</v>
      </c>
      <c r="DS265" s="43">
        <v>0</v>
      </c>
      <c r="DT265" s="43">
        <v>0</v>
      </c>
      <c r="DU265" s="43">
        <v>0</v>
      </c>
      <c r="DV265" s="43">
        <v>0</v>
      </c>
      <c r="DW265" s="43">
        <v>0</v>
      </c>
      <c r="DX265" s="43">
        <v>0</v>
      </c>
      <c r="DY265" s="43">
        <v>0</v>
      </c>
      <c r="DZ265" s="43">
        <v>0</v>
      </c>
      <c r="EA265" s="57">
        <f t="shared" si="45"/>
        <v>0</v>
      </c>
      <c r="EB265" s="45" t="str">
        <f t="shared" si="46"/>
        <v>CORRECTO</v>
      </c>
      <c r="EC265" s="45"/>
    </row>
    <row r="266" spans="1:133" ht="19.5" customHeight="1" x14ac:dyDescent="0.25">
      <c r="A266" s="47">
        <v>259</v>
      </c>
      <c r="B266" s="23">
        <v>2026</v>
      </c>
      <c r="C266" s="34" t="s">
        <v>62</v>
      </c>
      <c r="D266" s="25"/>
      <c r="E266" s="25"/>
      <c r="F266" s="25"/>
      <c r="G266" s="28"/>
      <c r="H266" s="28"/>
      <c r="I266" s="29"/>
      <c r="J266" s="29"/>
      <c r="K266" s="30"/>
      <c r="L266" s="31"/>
      <c r="M266" s="32"/>
      <c r="N266" s="54"/>
      <c r="O266" s="53"/>
      <c r="P266" s="53"/>
      <c r="Q266" s="53"/>
      <c r="R266" s="53"/>
      <c r="S266" s="32"/>
      <c r="T266" s="55"/>
      <c r="U266" s="32"/>
      <c r="V266" s="35"/>
      <c r="W266" s="35"/>
      <c r="X266" s="50"/>
      <c r="Y266" s="32"/>
      <c r="Z266" s="32"/>
      <c r="AA266" s="37" t="str">
        <f>+IFERROR(VLOOKUP(AB266,LISTAS!$C$2:$D$13,2,0)," ")</f>
        <v xml:space="preserve"> </v>
      </c>
      <c r="AB266" s="38" t="str">
        <f t="shared" si="47"/>
        <v/>
      </c>
      <c r="AC266" s="47"/>
      <c r="AD266" s="40" t="str">
        <f>+IFERROR(VLOOKUP(AC266,LISTAS!$A$2:$B$207,2,0)," ")</f>
        <v xml:space="preserve"> </v>
      </c>
      <c r="AE266" s="25"/>
      <c r="AF266" s="25"/>
      <c r="AG266" s="108"/>
      <c r="AH266" s="25"/>
      <c r="AI266" s="87"/>
      <c r="AJ266" s="25"/>
      <c r="AK266" s="25"/>
      <c r="AL266" s="25"/>
      <c r="AM266" s="25"/>
      <c r="AN266" s="43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51"/>
      <c r="DH266" s="151">
        <f t="shared" si="48"/>
        <v>0</v>
      </c>
      <c r="DI266" s="43">
        <f t="shared" si="49"/>
        <v>0</v>
      </c>
      <c r="DJ266" s="43">
        <f t="shared" si="50"/>
        <v>0</v>
      </c>
      <c r="DK266" s="145">
        <f t="shared" si="51"/>
        <v>0</v>
      </c>
      <c r="DL266" s="161" t="e">
        <f t="shared" si="52"/>
        <v>#DIV/0!</v>
      </c>
      <c r="DM266" s="147">
        <f t="shared" si="53"/>
        <v>0</v>
      </c>
      <c r="DN266" s="152">
        <f t="shared" si="54"/>
        <v>0</v>
      </c>
      <c r="DO266" s="147">
        <v>0</v>
      </c>
      <c r="DP266" s="43">
        <v>0</v>
      </c>
      <c r="DQ266" s="43">
        <v>0</v>
      </c>
      <c r="DR266" s="43">
        <v>0</v>
      </c>
      <c r="DS266" s="43">
        <v>0</v>
      </c>
      <c r="DT266" s="43">
        <v>0</v>
      </c>
      <c r="DU266" s="43">
        <v>0</v>
      </c>
      <c r="DV266" s="43">
        <v>0</v>
      </c>
      <c r="DW266" s="43">
        <v>0</v>
      </c>
      <c r="DX266" s="43">
        <v>0</v>
      </c>
      <c r="DY266" s="43">
        <v>0</v>
      </c>
      <c r="DZ266" s="43">
        <v>0</v>
      </c>
      <c r="EA266" s="57">
        <f t="shared" si="45"/>
        <v>0</v>
      </c>
      <c r="EB266" s="45" t="str">
        <f t="shared" si="46"/>
        <v>CORRECTO</v>
      </c>
      <c r="EC266" s="45"/>
    </row>
    <row r="267" spans="1:133" ht="19.5" customHeight="1" x14ac:dyDescent="0.25">
      <c r="A267" s="23">
        <v>260</v>
      </c>
      <c r="B267" s="23">
        <v>2026</v>
      </c>
      <c r="C267" s="34" t="s">
        <v>62</v>
      </c>
      <c r="D267" s="25"/>
      <c r="E267" s="25"/>
      <c r="F267" s="25"/>
      <c r="G267" s="28"/>
      <c r="H267" s="28"/>
      <c r="I267" s="28"/>
      <c r="J267" s="28"/>
      <c r="K267" s="35"/>
      <c r="L267" s="47"/>
      <c r="M267" s="32"/>
      <c r="N267" s="54"/>
      <c r="O267" s="32"/>
      <c r="P267" s="32"/>
      <c r="Q267" s="32"/>
      <c r="R267" s="32"/>
      <c r="S267" s="32"/>
      <c r="T267" s="55"/>
      <c r="U267" s="32"/>
      <c r="V267" s="35"/>
      <c r="W267" s="35"/>
      <c r="X267" s="50"/>
      <c r="Y267" s="32"/>
      <c r="Z267" s="32"/>
      <c r="AA267" s="37" t="str">
        <f>+IFERROR(VLOOKUP(AB267,LISTAS!$C$2:$D$13,2,0)," ")</f>
        <v xml:space="preserve"> </v>
      </c>
      <c r="AB267" s="38" t="str">
        <f t="shared" si="47"/>
        <v/>
      </c>
      <c r="AC267" s="47"/>
      <c r="AD267" s="40" t="str">
        <f>+IFERROR(VLOOKUP(AC267,LISTAS!$A$2:$B$207,2,0)," ")</f>
        <v xml:space="preserve"> </v>
      </c>
      <c r="AE267" s="25"/>
      <c r="AF267" s="25"/>
      <c r="AG267" s="108"/>
      <c r="AH267" s="25"/>
      <c r="AI267" s="87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51"/>
      <c r="DH267" s="151">
        <f t="shared" si="48"/>
        <v>0</v>
      </c>
      <c r="DI267" s="43">
        <f t="shared" si="49"/>
        <v>0</v>
      </c>
      <c r="DJ267" s="43">
        <f t="shared" si="50"/>
        <v>0</v>
      </c>
      <c r="DK267" s="145">
        <f t="shared" si="51"/>
        <v>0</v>
      </c>
      <c r="DL267" s="161" t="e">
        <f t="shared" si="52"/>
        <v>#DIV/0!</v>
      </c>
      <c r="DM267" s="147">
        <f t="shared" si="53"/>
        <v>0</v>
      </c>
      <c r="DN267" s="152">
        <f t="shared" si="54"/>
        <v>0</v>
      </c>
      <c r="DO267" s="147">
        <v>0</v>
      </c>
      <c r="DP267" s="43">
        <v>0</v>
      </c>
      <c r="DQ267" s="43">
        <v>0</v>
      </c>
      <c r="DR267" s="43">
        <v>0</v>
      </c>
      <c r="DS267" s="43">
        <v>0</v>
      </c>
      <c r="DT267" s="43">
        <v>0</v>
      </c>
      <c r="DU267" s="43">
        <v>0</v>
      </c>
      <c r="DV267" s="43">
        <v>0</v>
      </c>
      <c r="DW267" s="43">
        <v>0</v>
      </c>
      <c r="DX267" s="43">
        <v>0</v>
      </c>
      <c r="DY267" s="43">
        <v>0</v>
      </c>
      <c r="DZ267" s="43">
        <v>0</v>
      </c>
      <c r="EA267" s="57">
        <f t="shared" si="45"/>
        <v>0</v>
      </c>
      <c r="EB267" s="45" t="str">
        <f t="shared" si="46"/>
        <v>CORRECTO</v>
      </c>
      <c r="EC267" s="45"/>
    </row>
    <row r="268" spans="1:133" ht="19.5" customHeight="1" x14ac:dyDescent="0.25">
      <c r="A268" s="47">
        <v>261</v>
      </c>
      <c r="B268" s="23">
        <v>2026</v>
      </c>
      <c r="C268" s="34" t="s">
        <v>62</v>
      </c>
      <c r="D268" s="28"/>
      <c r="E268" s="117"/>
      <c r="F268" s="25"/>
      <c r="G268" s="28"/>
      <c r="H268" s="28"/>
      <c r="I268" s="28"/>
      <c r="J268" s="28"/>
      <c r="K268" s="30"/>
      <c r="L268" s="47"/>
      <c r="M268" s="32"/>
      <c r="N268" s="33"/>
      <c r="O268" s="32"/>
      <c r="P268" s="32"/>
      <c r="Q268" s="32"/>
      <c r="R268" s="32"/>
      <c r="S268" s="32"/>
      <c r="T268" s="34"/>
      <c r="U268" s="32"/>
      <c r="V268" s="35"/>
      <c r="W268" s="35"/>
      <c r="X268" s="50"/>
      <c r="Y268" s="32"/>
      <c r="Z268" s="32"/>
      <c r="AA268" s="37" t="str">
        <f>+IFERROR(VLOOKUP(AB268,LISTAS!$C$2:$D$13,2,0)," ")</f>
        <v xml:space="preserve"> </v>
      </c>
      <c r="AB268" s="38" t="str">
        <f t="shared" si="47"/>
        <v/>
      </c>
      <c r="AC268" s="47"/>
      <c r="AD268" s="40" t="str">
        <f>+IFERROR(VLOOKUP(AC268,LISTAS!$A$2:$B$207,2,0)," ")</f>
        <v xml:space="preserve"> </v>
      </c>
      <c r="AE268" s="25"/>
      <c r="AF268" s="25"/>
      <c r="AG268" s="108"/>
      <c r="AH268" s="25"/>
      <c r="AI268" s="87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51"/>
      <c r="DH268" s="151">
        <f t="shared" si="48"/>
        <v>0</v>
      </c>
      <c r="DI268" s="43">
        <f t="shared" si="49"/>
        <v>0</v>
      </c>
      <c r="DJ268" s="43">
        <f t="shared" si="50"/>
        <v>0</v>
      </c>
      <c r="DK268" s="145">
        <f t="shared" si="51"/>
        <v>0</v>
      </c>
      <c r="DL268" s="161" t="e">
        <f t="shared" si="52"/>
        <v>#DIV/0!</v>
      </c>
      <c r="DM268" s="147">
        <f t="shared" si="53"/>
        <v>0</v>
      </c>
      <c r="DN268" s="152">
        <f t="shared" si="54"/>
        <v>0</v>
      </c>
      <c r="DO268" s="147">
        <v>0</v>
      </c>
      <c r="DP268" s="43">
        <v>0</v>
      </c>
      <c r="DQ268" s="43">
        <v>0</v>
      </c>
      <c r="DR268" s="43">
        <v>0</v>
      </c>
      <c r="DS268" s="43">
        <v>0</v>
      </c>
      <c r="DT268" s="43">
        <v>0</v>
      </c>
      <c r="DU268" s="43">
        <v>0</v>
      </c>
      <c r="DV268" s="43">
        <v>0</v>
      </c>
      <c r="DW268" s="43">
        <v>0</v>
      </c>
      <c r="DX268" s="43">
        <v>0</v>
      </c>
      <c r="DY268" s="43">
        <v>0</v>
      </c>
      <c r="DZ268" s="43">
        <v>0</v>
      </c>
      <c r="EA268" s="57">
        <f t="shared" si="45"/>
        <v>0</v>
      </c>
      <c r="EB268" s="45" t="str">
        <f t="shared" si="46"/>
        <v>CORRECTO</v>
      </c>
      <c r="EC268" s="45"/>
    </row>
    <row r="269" spans="1:133" ht="19.5" customHeight="1" x14ac:dyDescent="0.25">
      <c r="A269" s="47">
        <v>262</v>
      </c>
      <c r="B269" s="23">
        <v>2026</v>
      </c>
      <c r="C269" s="34" t="s">
        <v>62</v>
      </c>
      <c r="D269" s="28"/>
      <c r="E269" s="117"/>
      <c r="F269" s="25"/>
      <c r="G269" s="28"/>
      <c r="H269" s="28"/>
      <c r="I269" s="28"/>
      <c r="J269" s="29"/>
      <c r="K269" s="30"/>
      <c r="L269" s="31"/>
      <c r="M269" s="53"/>
      <c r="N269" s="54"/>
      <c r="O269" s="53"/>
      <c r="P269" s="53"/>
      <c r="Q269" s="53"/>
      <c r="R269" s="53"/>
      <c r="S269" s="53"/>
      <c r="T269" s="55"/>
      <c r="U269" s="32"/>
      <c r="V269" s="35"/>
      <c r="W269" s="30"/>
      <c r="X269" s="56"/>
      <c r="Y269" s="32"/>
      <c r="Z269" s="32"/>
      <c r="AA269" s="37" t="str">
        <f>+IFERROR(VLOOKUP(AB269,LISTAS!$C$2:$D$13,2,0)," ")</f>
        <v xml:space="preserve"> </v>
      </c>
      <c r="AB269" s="38" t="str">
        <f t="shared" si="47"/>
        <v/>
      </c>
      <c r="AC269" s="47"/>
      <c r="AD269" s="40" t="str">
        <f>+IFERROR(VLOOKUP(AC269,LISTAS!$A$2:$B$207,2,0)," ")</f>
        <v xml:space="preserve"> </v>
      </c>
      <c r="AE269" s="25"/>
      <c r="AF269" s="25"/>
      <c r="AG269" s="108"/>
      <c r="AH269" s="25"/>
      <c r="AI269" s="87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51"/>
      <c r="DH269" s="151">
        <f t="shared" si="48"/>
        <v>0</v>
      </c>
      <c r="DI269" s="43">
        <f t="shared" si="49"/>
        <v>0</v>
      </c>
      <c r="DJ269" s="43">
        <f t="shared" si="50"/>
        <v>0</v>
      </c>
      <c r="DK269" s="145">
        <f t="shared" si="51"/>
        <v>0</v>
      </c>
      <c r="DL269" s="161" t="e">
        <f t="shared" si="52"/>
        <v>#DIV/0!</v>
      </c>
      <c r="DM269" s="147">
        <f t="shared" si="53"/>
        <v>0</v>
      </c>
      <c r="DN269" s="152">
        <f t="shared" si="54"/>
        <v>0</v>
      </c>
      <c r="DO269" s="147">
        <v>0</v>
      </c>
      <c r="DP269" s="43">
        <v>0</v>
      </c>
      <c r="DQ269" s="43">
        <v>0</v>
      </c>
      <c r="DR269" s="43">
        <v>0</v>
      </c>
      <c r="DS269" s="43">
        <v>0</v>
      </c>
      <c r="DT269" s="43">
        <v>0</v>
      </c>
      <c r="DU269" s="43">
        <v>0</v>
      </c>
      <c r="DV269" s="43">
        <v>0</v>
      </c>
      <c r="DW269" s="43">
        <v>0</v>
      </c>
      <c r="DX269" s="43">
        <v>0</v>
      </c>
      <c r="DY269" s="43">
        <v>0</v>
      </c>
      <c r="DZ269" s="43">
        <v>0</v>
      </c>
      <c r="EA269" s="57">
        <f t="shared" si="45"/>
        <v>0</v>
      </c>
      <c r="EB269" s="45" t="str">
        <f t="shared" si="46"/>
        <v>CORRECTO</v>
      </c>
      <c r="EC269" s="45"/>
    </row>
    <row r="270" spans="1:133" ht="19.5" customHeight="1" x14ac:dyDescent="0.25">
      <c r="A270" s="23">
        <v>263</v>
      </c>
      <c r="B270" s="23">
        <v>2026</v>
      </c>
      <c r="C270" s="34" t="s">
        <v>62</v>
      </c>
      <c r="D270" s="28"/>
      <c r="E270" s="117"/>
      <c r="F270" s="25"/>
      <c r="G270" s="28"/>
      <c r="H270" s="28"/>
      <c r="I270" s="28"/>
      <c r="J270" s="29"/>
      <c r="K270" s="30"/>
      <c r="L270" s="31"/>
      <c r="M270" s="53"/>
      <c r="N270" s="54"/>
      <c r="O270" s="53"/>
      <c r="P270" s="53"/>
      <c r="Q270" s="53"/>
      <c r="R270" s="53"/>
      <c r="S270" s="53"/>
      <c r="T270" s="55"/>
      <c r="U270" s="32"/>
      <c r="V270" s="35"/>
      <c r="W270" s="30"/>
      <c r="X270" s="56"/>
      <c r="Y270" s="32"/>
      <c r="Z270" s="32"/>
      <c r="AA270" s="37" t="str">
        <f>+IFERROR(VLOOKUP(AB270,LISTAS!$C$2:$D$13,2,0)," ")</f>
        <v xml:space="preserve"> </v>
      </c>
      <c r="AB270" s="38" t="str">
        <f t="shared" si="47"/>
        <v/>
      </c>
      <c r="AC270" s="47"/>
      <c r="AD270" s="40" t="str">
        <f>+IFERROR(VLOOKUP(AC270,LISTAS!$A$2:$B$207,2,0)," ")</f>
        <v xml:space="preserve"> </v>
      </c>
      <c r="AE270" s="25"/>
      <c r="AF270" s="25"/>
      <c r="AG270" s="108"/>
      <c r="AH270" s="25"/>
      <c r="AI270" s="87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51"/>
      <c r="DH270" s="151">
        <f t="shared" si="48"/>
        <v>0</v>
      </c>
      <c r="DI270" s="43">
        <f t="shared" si="49"/>
        <v>0</v>
      </c>
      <c r="DJ270" s="43">
        <f t="shared" si="50"/>
        <v>0</v>
      </c>
      <c r="DK270" s="145">
        <f t="shared" si="51"/>
        <v>0</v>
      </c>
      <c r="DL270" s="161" t="e">
        <f t="shared" si="52"/>
        <v>#DIV/0!</v>
      </c>
      <c r="DM270" s="147">
        <f t="shared" si="53"/>
        <v>0</v>
      </c>
      <c r="DN270" s="152">
        <f t="shared" si="54"/>
        <v>0</v>
      </c>
      <c r="DO270" s="147">
        <v>0</v>
      </c>
      <c r="DP270" s="43">
        <v>0</v>
      </c>
      <c r="DQ270" s="43">
        <v>0</v>
      </c>
      <c r="DR270" s="43">
        <v>0</v>
      </c>
      <c r="DS270" s="43">
        <v>0</v>
      </c>
      <c r="DT270" s="43">
        <v>0</v>
      </c>
      <c r="DU270" s="43">
        <v>0</v>
      </c>
      <c r="DV270" s="43">
        <v>0</v>
      </c>
      <c r="DW270" s="43">
        <v>0</v>
      </c>
      <c r="DX270" s="43">
        <v>0</v>
      </c>
      <c r="DY270" s="43">
        <v>0</v>
      </c>
      <c r="DZ270" s="43">
        <v>0</v>
      </c>
      <c r="EA270" s="57">
        <f t="shared" si="45"/>
        <v>0</v>
      </c>
      <c r="EB270" s="45" t="str">
        <f t="shared" si="46"/>
        <v>CORRECTO</v>
      </c>
      <c r="EC270" s="45"/>
    </row>
    <row r="271" spans="1:133" ht="19.5" customHeight="1" x14ac:dyDescent="0.25">
      <c r="A271" s="47">
        <v>264</v>
      </c>
      <c r="B271" s="23">
        <v>2026</v>
      </c>
      <c r="C271" s="34" t="s">
        <v>62</v>
      </c>
      <c r="D271" s="28"/>
      <c r="E271" s="117"/>
      <c r="F271" s="51"/>
      <c r="G271" s="28"/>
      <c r="H271" s="28"/>
      <c r="I271" s="28"/>
      <c r="J271" s="29"/>
      <c r="K271" s="30"/>
      <c r="L271" s="31"/>
      <c r="M271" s="53"/>
      <c r="N271" s="54"/>
      <c r="O271" s="53"/>
      <c r="P271" s="53"/>
      <c r="Q271" s="53"/>
      <c r="R271" s="53"/>
      <c r="S271" s="53"/>
      <c r="T271" s="55"/>
      <c r="U271" s="32"/>
      <c r="V271" s="35"/>
      <c r="W271" s="30"/>
      <c r="X271" s="56"/>
      <c r="Y271" s="32"/>
      <c r="Z271" s="32"/>
      <c r="AA271" s="37" t="str">
        <f>+IFERROR(VLOOKUP(AB271,LISTAS!$C$2:$D$13,2,0)," ")</f>
        <v xml:space="preserve"> </v>
      </c>
      <c r="AB271" s="38" t="str">
        <f t="shared" si="47"/>
        <v/>
      </c>
      <c r="AC271" s="47"/>
      <c r="AD271" s="40" t="str">
        <f>+IFERROR(VLOOKUP(AC271,LISTAS!$A$2:$B$207,2,0)," ")</f>
        <v xml:space="preserve"> </v>
      </c>
      <c r="AE271" s="25"/>
      <c r="AF271" s="25"/>
      <c r="AG271" s="108"/>
      <c r="AH271" s="25"/>
      <c r="AI271" s="87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51"/>
      <c r="DH271" s="151">
        <f t="shared" si="48"/>
        <v>0</v>
      </c>
      <c r="DI271" s="43">
        <f t="shared" si="49"/>
        <v>0</v>
      </c>
      <c r="DJ271" s="43">
        <f t="shared" si="50"/>
        <v>0</v>
      </c>
      <c r="DK271" s="145">
        <f t="shared" si="51"/>
        <v>0</v>
      </c>
      <c r="DL271" s="161" t="e">
        <f t="shared" si="52"/>
        <v>#DIV/0!</v>
      </c>
      <c r="DM271" s="147">
        <f t="shared" si="53"/>
        <v>0</v>
      </c>
      <c r="DN271" s="152">
        <f t="shared" si="54"/>
        <v>0</v>
      </c>
      <c r="DO271" s="147">
        <v>0</v>
      </c>
      <c r="DP271" s="43">
        <v>0</v>
      </c>
      <c r="DQ271" s="43">
        <v>0</v>
      </c>
      <c r="DR271" s="43">
        <v>0</v>
      </c>
      <c r="DS271" s="43">
        <v>0</v>
      </c>
      <c r="DT271" s="43">
        <v>0</v>
      </c>
      <c r="DU271" s="43">
        <v>0</v>
      </c>
      <c r="DV271" s="43">
        <v>0</v>
      </c>
      <c r="DW271" s="43">
        <v>0</v>
      </c>
      <c r="DX271" s="43">
        <v>0</v>
      </c>
      <c r="DY271" s="43">
        <v>0</v>
      </c>
      <c r="DZ271" s="43">
        <v>0</v>
      </c>
      <c r="EA271" s="57">
        <f t="shared" si="45"/>
        <v>0</v>
      </c>
      <c r="EB271" s="45" t="str">
        <f t="shared" si="46"/>
        <v>CORRECTO</v>
      </c>
      <c r="EC271" s="45"/>
    </row>
    <row r="272" spans="1:133" ht="19.5" customHeight="1" x14ac:dyDescent="0.25">
      <c r="A272" s="47">
        <v>265</v>
      </c>
      <c r="B272" s="23">
        <v>2026</v>
      </c>
      <c r="C272" s="34" t="s">
        <v>62</v>
      </c>
      <c r="D272" s="28"/>
      <c r="E272" s="117"/>
      <c r="F272" s="25"/>
      <c r="G272" s="28"/>
      <c r="H272" s="28"/>
      <c r="I272" s="28"/>
      <c r="J272" s="28"/>
      <c r="K272" s="30"/>
      <c r="L272" s="47"/>
      <c r="M272" s="32"/>
      <c r="N272" s="33"/>
      <c r="O272" s="32"/>
      <c r="P272" s="32"/>
      <c r="Q272" s="32"/>
      <c r="R272" s="32"/>
      <c r="S272" s="32"/>
      <c r="T272" s="34"/>
      <c r="U272" s="32"/>
      <c r="V272" s="35"/>
      <c r="W272" s="35"/>
      <c r="X272" s="50"/>
      <c r="Y272" s="32"/>
      <c r="Z272" s="32"/>
      <c r="AA272" s="37" t="str">
        <f>+IFERROR(VLOOKUP(AB272,LISTAS!$C$2:$D$13,2,0)," ")</f>
        <v xml:space="preserve"> </v>
      </c>
      <c r="AB272" s="38" t="str">
        <f t="shared" si="47"/>
        <v/>
      </c>
      <c r="AC272" s="47"/>
      <c r="AD272" s="40" t="str">
        <f>+IFERROR(VLOOKUP(AC272,LISTAS!$A$2:$B$207,2,0)," ")</f>
        <v xml:space="preserve"> </v>
      </c>
      <c r="AE272" s="25"/>
      <c r="AF272" s="25"/>
      <c r="AG272" s="108"/>
      <c r="AH272" s="25"/>
      <c r="AI272" s="87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51"/>
      <c r="DH272" s="151">
        <f t="shared" si="48"/>
        <v>0</v>
      </c>
      <c r="DI272" s="43">
        <f t="shared" si="49"/>
        <v>0</v>
      </c>
      <c r="DJ272" s="43">
        <f t="shared" si="50"/>
        <v>0</v>
      </c>
      <c r="DK272" s="145">
        <f t="shared" si="51"/>
        <v>0</v>
      </c>
      <c r="DL272" s="161" t="e">
        <f t="shared" si="52"/>
        <v>#DIV/0!</v>
      </c>
      <c r="DM272" s="147">
        <f t="shared" si="53"/>
        <v>0</v>
      </c>
      <c r="DN272" s="152">
        <f t="shared" si="54"/>
        <v>0</v>
      </c>
      <c r="DO272" s="147">
        <v>0</v>
      </c>
      <c r="DP272" s="43">
        <v>0</v>
      </c>
      <c r="DQ272" s="43">
        <v>0</v>
      </c>
      <c r="DR272" s="43">
        <v>0</v>
      </c>
      <c r="DS272" s="43">
        <v>0</v>
      </c>
      <c r="DT272" s="43">
        <v>0</v>
      </c>
      <c r="DU272" s="43">
        <v>0</v>
      </c>
      <c r="DV272" s="43">
        <v>0</v>
      </c>
      <c r="DW272" s="43">
        <v>0</v>
      </c>
      <c r="DX272" s="43">
        <v>0</v>
      </c>
      <c r="DY272" s="43">
        <v>0</v>
      </c>
      <c r="DZ272" s="43">
        <v>0</v>
      </c>
      <c r="EA272" s="57">
        <f t="shared" si="45"/>
        <v>0</v>
      </c>
      <c r="EB272" s="45" t="str">
        <f t="shared" si="46"/>
        <v>CORRECTO</v>
      </c>
      <c r="EC272" s="45"/>
    </row>
    <row r="273" spans="1:133" ht="19.5" customHeight="1" x14ac:dyDescent="0.25">
      <c r="A273" s="47">
        <v>266</v>
      </c>
      <c r="B273" s="23">
        <v>2026</v>
      </c>
      <c r="C273" s="34" t="s">
        <v>62</v>
      </c>
      <c r="D273" s="28"/>
      <c r="E273" s="117"/>
      <c r="F273" s="25"/>
      <c r="G273" s="28"/>
      <c r="H273" s="28"/>
      <c r="I273" s="28"/>
      <c r="J273" s="28"/>
      <c r="K273" s="30"/>
      <c r="L273" s="47"/>
      <c r="M273" s="32"/>
      <c r="N273" s="33"/>
      <c r="O273" s="32"/>
      <c r="P273" s="32"/>
      <c r="Q273" s="32"/>
      <c r="R273" s="32"/>
      <c r="S273" s="32"/>
      <c r="T273" s="34"/>
      <c r="U273" s="32"/>
      <c r="V273" s="35"/>
      <c r="W273" s="35"/>
      <c r="X273" s="50"/>
      <c r="Y273" s="32"/>
      <c r="Z273" s="32"/>
      <c r="AA273" s="37" t="str">
        <f>+IFERROR(VLOOKUP(AB273,LISTAS!$C$2:$D$13,2,0)," ")</f>
        <v xml:space="preserve"> </v>
      </c>
      <c r="AB273" s="38" t="str">
        <f t="shared" si="47"/>
        <v/>
      </c>
      <c r="AC273" s="47"/>
      <c r="AD273" s="40" t="str">
        <f>+IFERROR(VLOOKUP(AC273,LISTAS!$A$2:$B$207,2,0)," ")</f>
        <v xml:space="preserve"> </v>
      </c>
      <c r="AE273" s="25"/>
      <c r="AF273" s="25"/>
      <c r="AG273" s="108"/>
      <c r="AH273" s="25"/>
      <c r="AI273" s="87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51"/>
      <c r="DH273" s="151">
        <f t="shared" si="48"/>
        <v>0</v>
      </c>
      <c r="DI273" s="43">
        <f t="shared" si="49"/>
        <v>0</v>
      </c>
      <c r="DJ273" s="43">
        <f t="shared" si="50"/>
        <v>0</v>
      </c>
      <c r="DK273" s="145">
        <f t="shared" si="51"/>
        <v>0</v>
      </c>
      <c r="DL273" s="161" t="e">
        <f t="shared" si="52"/>
        <v>#DIV/0!</v>
      </c>
      <c r="DM273" s="147">
        <f t="shared" si="53"/>
        <v>0</v>
      </c>
      <c r="DN273" s="152">
        <f t="shared" si="54"/>
        <v>0</v>
      </c>
      <c r="DO273" s="147">
        <v>0</v>
      </c>
      <c r="DP273" s="43">
        <v>0</v>
      </c>
      <c r="DQ273" s="43">
        <v>0</v>
      </c>
      <c r="DR273" s="43">
        <v>0</v>
      </c>
      <c r="DS273" s="43">
        <v>0</v>
      </c>
      <c r="DT273" s="43">
        <v>0</v>
      </c>
      <c r="DU273" s="43">
        <v>0</v>
      </c>
      <c r="DV273" s="43">
        <v>0</v>
      </c>
      <c r="DW273" s="43">
        <v>0</v>
      </c>
      <c r="DX273" s="43">
        <v>0</v>
      </c>
      <c r="DY273" s="43">
        <v>0</v>
      </c>
      <c r="DZ273" s="43">
        <v>0</v>
      </c>
      <c r="EA273" s="57">
        <f t="shared" si="45"/>
        <v>0</v>
      </c>
      <c r="EB273" s="45" t="str">
        <f t="shared" si="46"/>
        <v>CORRECTO</v>
      </c>
      <c r="EC273" s="45"/>
    </row>
    <row r="274" spans="1:133" ht="19.5" customHeight="1" x14ac:dyDescent="0.25">
      <c r="A274" s="23">
        <v>267</v>
      </c>
      <c r="B274" s="23">
        <v>2026</v>
      </c>
      <c r="C274" s="34" t="s">
        <v>62</v>
      </c>
      <c r="D274" s="28"/>
      <c r="E274" s="117"/>
      <c r="F274" s="25"/>
      <c r="G274" s="28"/>
      <c r="H274" s="28"/>
      <c r="I274" s="28"/>
      <c r="J274" s="29"/>
      <c r="K274" s="30"/>
      <c r="L274" s="31"/>
      <c r="M274" s="32"/>
      <c r="N274" s="54"/>
      <c r="O274" s="53"/>
      <c r="P274" s="53"/>
      <c r="Q274" s="53"/>
      <c r="R274" s="53"/>
      <c r="S274" s="53"/>
      <c r="T274" s="55"/>
      <c r="U274" s="32"/>
      <c r="V274" s="35"/>
      <c r="W274" s="30"/>
      <c r="X274" s="56"/>
      <c r="Y274" s="32"/>
      <c r="Z274" s="32"/>
      <c r="AA274" s="37" t="str">
        <f>+IFERROR(VLOOKUP(AB274,LISTAS!$C$2:$D$13,2,0)," ")</f>
        <v xml:space="preserve"> </v>
      </c>
      <c r="AB274" s="38" t="str">
        <f t="shared" si="47"/>
        <v/>
      </c>
      <c r="AC274" s="47"/>
      <c r="AD274" s="40" t="str">
        <f>+IFERROR(VLOOKUP(AC274,LISTAS!$A$2:$B$207,2,0)," ")</f>
        <v xml:space="preserve"> </v>
      </c>
      <c r="AE274" s="25"/>
      <c r="AF274" s="25"/>
      <c r="AG274" s="108"/>
      <c r="AH274" s="25"/>
      <c r="AI274" s="87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51"/>
      <c r="DH274" s="151">
        <f t="shared" si="48"/>
        <v>0</v>
      </c>
      <c r="DI274" s="43">
        <f t="shared" si="49"/>
        <v>0</v>
      </c>
      <c r="DJ274" s="43">
        <f t="shared" si="50"/>
        <v>0</v>
      </c>
      <c r="DK274" s="145">
        <f t="shared" si="51"/>
        <v>0</v>
      </c>
      <c r="DL274" s="161" t="e">
        <f t="shared" si="52"/>
        <v>#DIV/0!</v>
      </c>
      <c r="DM274" s="147">
        <f t="shared" si="53"/>
        <v>0</v>
      </c>
      <c r="DN274" s="152">
        <f t="shared" si="54"/>
        <v>0</v>
      </c>
      <c r="DO274" s="147">
        <v>0</v>
      </c>
      <c r="DP274" s="43">
        <v>0</v>
      </c>
      <c r="DQ274" s="43">
        <v>0</v>
      </c>
      <c r="DR274" s="43">
        <v>0</v>
      </c>
      <c r="DS274" s="43">
        <v>0</v>
      </c>
      <c r="DT274" s="43">
        <v>0</v>
      </c>
      <c r="DU274" s="43">
        <v>0</v>
      </c>
      <c r="DV274" s="43">
        <v>0</v>
      </c>
      <c r="DW274" s="43">
        <v>0</v>
      </c>
      <c r="DX274" s="43">
        <v>0</v>
      </c>
      <c r="DY274" s="43">
        <v>0</v>
      </c>
      <c r="DZ274" s="43">
        <v>0</v>
      </c>
      <c r="EA274" s="57">
        <f t="shared" si="45"/>
        <v>0</v>
      </c>
      <c r="EB274" s="45" t="str">
        <f t="shared" si="46"/>
        <v>CORRECTO</v>
      </c>
      <c r="EC274" s="45"/>
    </row>
    <row r="275" spans="1:133" ht="19.5" customHeight="1" x14ac:dyDescent="0.25">
      <c r="A275" s="47">
        <v>268</v>
      </c>
      <c r="B275" s="23">
        <v>2026</v>
      </c>
      <c r="C275" s="34" t="s">
        <v>62</v>
      </c>
      <c r="D275" s="28"/>
      <c r="E275" s="117"/>
      <c r="F275" s="25"/>
      <c r="G275" s="29"/>
      <c r="H275" s="28"/>
      <c r="I275" s="28"/>
      <c r="J275" s="28"/>
      <c r="K275" s="30"/>
      <c r="L275" s="47"/>
      <c r="M275" s="32"/>
      <c r="N275" s="33"/>
      <c r="O275" s="32"/>
      <c r="P275" s="32"/>
      <c r="Q275" s="32"/>
      <c r="R275" s="32"/>
      <c r="S275" s="32"/>
      <c r="T275" s="55"/>
      <c r="U275" s="32"/>
      <c r="V275" s="35"/>
      <c r="W275" s="35"/>
      <c r="X275" s="50"/>
      <c r="Y275" s="32"/>
      <c r="Z275" s="32"/>
      <c r="AA275" s="37" t="str">
        <f>+IFERROR(VLOOKUP(AB275,LISTAS!$C$2:$D$13,2,0)," ")</f>
        <v xml:space="preserve"> </v>
      </c>
      <c r="AB275" s="38" t="str">
        <f t="shared" si="47"/>
        <v/>
      </c>
      <c r="AC275" s="47"/>
      <c r="AD275" s="40" t="str">
        <f>+IFERROR(VLOOKUP(AC275,LISTAS!$A$2:$B$207,2,0)," ")</f>
        <v xml:space="preserve"> </v>
      </c>
      <c r="AE275" s="25"/>
      <c r="AF275" s="25"/>
      <c r="AG275" s="108"/>
      <c r="AH275" s="25"/>
      <c r="AI275" s="87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51"/>
      <c r="DH275" s="151">
        <f t="shared" si="48"/>
        <v>0</v>
      </c>
      <c r="DI275" s="43">
        <f t="shared" si="49"/>
        <v>0</v>
      </c>
      <c r="DJ275" s="43">
        <f t="shared" si="50"/>
        <v>0</v>
      </c>
      <c r="DK275" s="145">
        <f t="shared" si="51"/>
        <v>0</v>
      </c>
      <c r="DL275" s="161" t="e">
        <f t="shared" si="52"/>
        <v>#DIV/0!</v>
      </c>
      <c r="DM275" s="147">
        <f t="shared" si="53"/>
        <v>0</v>
      </c>
      <c r="DN275" s="152">
        <f t="shared" si="54"/>
        <v>0</v>
      </c>
      <c r="DO275" s="147">
        <v>0</v>
      </c>
      <c r="DP275" s="43">
        <v>0</v>
      </c>
      <c r="DQ275" s="43">
        <v>0</v>
      </c>
      <c r="DR275" s="43">
        <v>0</v>
      </c>
      <c r="DS275" s="43">
        <v>0</v>
      </c>
      <c r="DT275" s="43">
        <v>0</v>
      </c>
      <c r="DU275" s="43">
        <v>0</v>
      </c>
      <c r="DV275" s="43">
        <v>0</v>
      </c>
      <c r="DW275" s="43">
        <v>0</v>
      </c>
      <c r="DX275" s="43">
        <v>0</v>
      </c>
      <c r="DY275" s="43">
        <v>0</v>
      </c>
      <c r="DZ275" s="43">
        <v>0</v>
      </c>
      <c r="EA275" s="57">
        <f t="shared" si="45"/>
        <v>0</v>
      </c>
      <c r="EB275" s="45" t="str">
        <f t="shared" si="46"/>
        <v>CORRECTO</v>
      </c>
      <c r="EC275" s="45"/>
    </row>
    <row r="276" spans="1:133" ht="19.5" customHeight="1" x14ac:dyDescent="0.25">
      <c r="A276" s="47">
        <v>269</v>
      </c>
      <c r="B276" s="23">
        <v>2026</v>
      </c>
      <c r="C276" s="34" t="s">
        <v>62</v>
      </c>
      <c r="D276" s="28"/>
      <c r="E276" s="24"/>
      <c r="F276" s="26"/>
      <c r="G276" s="28"/>
      <c r="H276" s="28"/>
      <c r="I276" s="29"/>
      <c r="J276" s="29"/>
      <c r="K276" s="30"/>
      <c r="L276" s="31"/>
      <c r="M276" s="118"/>
      <c r="N276" s="54"/>
      <c r="O276" s="53"/>
      <c r="P276" s="53"/>
      <c r="Q276" s="53"/>
      <c r="R276" s="53"/>
      <c r="S276" s="118"/>
      <c r="T276" s="55"/>
      <c r="U276" s="32"/>
      <c r="V276" s="35"/>
      <c r="W276" s="35"/>
      <c r="X276" s="36"/>
      <c r="Y276" s="32"/>
      <c r="Z276" s="32"/>
      <c r="AA276" s="37" t="str">
        <f>+IFERROR(VLOOKUP(AB276,LISTAS!$C$2:$D$13,2,0)," ")</f>
        <v xml:space="preserve"> </v>
      </c>
      <c r="AB276" s="38" t="str">
        <f t="shared" si="47"/>
        <v/>
      </c>
      <c r="AC276" s="47"/>
      <c r="AD276" s="40" t="str">
        <f>+IFERROR(VLOOKUP(AC276,LISTAS!$A$2:$B$207,2,0)," ")</f>
        <v xml:space="preserve"> </v>
      </c>
      <c r="AE276" s="25"/>
      <c r="AF276" s="25"/>
      <c r="AG276" s="108"/>
      <c r="AH276" s="25"/>
      <c r="AI276" s="87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51"/>
      <c r="DH276" s="151">
        <f t="shared" si="48"/>
        <v>0</v>
      </c>
      <c r="DI276" s="43">
        <f t="shared" si="49"/>
        <v>0</v>
      </c>
      <c r="DJ276" s="43">
        <f t="shared" si="50"/>
        <v>0</v>
      </c>
      <c r="DK276" s="145">
        <f t="shared" si="51"/>
        <v>0</v>
      </c>
      <c r="DL276" s="161" t="e">
        <f t="shared" si="52"/>
        <v>#DIV/0!</v>
      </c>
      <c r="DM276" s="147">
        <f t="shared" si="53"/>
        <v>0</v>
      </c>
      <c r="DN276" s="152">
        <f t="shared" si="54"/>
        <v>0</v>
      </c>
      <c r="DO276" s="147">
        <v>0</v>
      </c>
      <c r="DP276" s="43">
        <v>0</v>
      </c>
      <c r="DQ276" s="43">
        <v>0</v>
      </c>
      <c r="DR276" s="43">
        <v>0</v>
      </c>
      <c r="DS276" s="43">
        <v>0</v>
      </c>
      <c r="DT276" s="43">
        <v>0</v>
      </c>
      <c r="DU276" s="43">
        <v>0</v>
      </c>
      <c r="DV276" s="43">
        <v>0</v>
      </c>
      <c r="DW276" s="43">
        <v>0</v>
      </c>
      <c r="DX276" s="43">
        <v>0</v>
      </c>
      <c r="DY276" s="43">
        <v>0</v>
      </c>
      <c r="DZ276" s="43">
        <v>0</v>
      </c>
      <c r="EA276" s="57">
        <f t="shared" si="45"/>
        <v>0</v>
      </c>
      <c r="EB276" s="45" t="str">
        <f t="shared" si="46"/>
        <v>CORRECTO</v>
      </c>
      <c r="EC276" s="45"/>
    </row>
    <row r="277" spans="1:133" ht="19.5" customHeight="1" x14ac:dyDescent="0.25">
      <c r="A277" s="23">
        <v>270</v>
      </c>
      <c r="B277" s="23">
        <v>2026</v>
      </c>
      <c r="C277" s="34" t="s">
        <v>62</v>
      </c>
      <c r="D277" s="28"/>
      <c r="E277" s="24"/>
      <c r="F277" s="26"/>
      <c r="G277" s="28"/>
      <c r="H277" s="28"/>
      <c r="I277" s="29"/>
      <c r="J277" s="29"/>
      <c r="K277" s="30"/>
      <c r="L277" s="31"/>
      <c r="M277" s="118"/>
      <c r="N277" s="54"/>
      <c r="O277" s="53"/>
      <c r="P277" s="53"/>
      <c r="Q277" s="53"/>
      <c r="R277" s="53"/>
      <c r="S277" s="118"/>
      <c r="T277" s="55"/>
      <c r="U277" s="32"/>
      <c r="V277" s="35"/>
      <c r="W277" s="35"/>
      <c r="X277" s="36"/>
      <c r="Y277" s="32"/>
      <c r="Z277" s="32"/>
      <c r="AA277" s="37" t="str">
        <f>+IFERROR(VLOOKUP(AB277,LISTAS!$C$2:$D$13,2,0)," ")</f>
        <v xml:space="preserve"> </v>
      </c>
      <c r="AB277" s="38" t="str">
        <f t="shared" si="47"/>
        <v/>
      </c>
      <c r="AC277" s="47"/>
      <c r="AD277" s="40" t="str">
        <f>+IFERROR(VLOOKUP(AC277,LISTAS!$A$2:$B$207,2,0)," ")</f>
        <v xml:space="preserve"> </v>
      </c>
      <c r="AE277" s="25"/>
      <c r="AF277" s="25"/>
      <c r="AG277" s="108"/>
      <c r="AH277" s="25"/>
      <c r="AI277" s="87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51"/>
      <c r="DH277" s="151">
        <f t="shared" si="48"/>
        <v>0</v>
      </c>
      <c r="DI277" s="43">
        <f t="shared" si="49"/>
        <v>0</v>
      </c>
      <c r="DJ277" s="43">
        <f t="shared" si="50"/>
        <v>0</v>
      </c>
      <c r="DK277" s="145">
        <f t="shared" si="51"/>
        <v>0</v>
      </c>
      <c r="DL277" s="161" t="e">
        <f t="shared" si="52"/>
        <v>#DIV/0!</v>
      </c>
      <c r="DM277" s="147">
        <f t="shared" si="53"/>
        <v>0</v>
      </c>
      <c r="DN277" s="152">
        <f t="shared" si="54"/>
        <v>0</v>
      </c>
      <c r="DO277" s="147">
        <v>0</v>
      </c>
      <c r="DP277" s="43">
        <v>0</v>
      </c>
      <c r="DQ277" s="43">
        <v>0</v>
      </c>
      <c r="DR277" s="43">
        <v>0</v>
      </c>
      <c r="DS277" s="43">
        <v>0</v>
      </c>
      <c r="DT277" s="43">
        <v>0</v>
      </c>
      <c r="DU277" s="43">
        <v>0</v>
      </c>
      <c r="DV277" s="43">
        <v>0</v>
      </c>
      <c r="DW277" s="43">
        <v>0</v>
      </c>
      <c r="DX277" s="43">
        <v>0</v>
      </c>
      <c r="DY277" s="43">
        <v>0</v>
      </c>
      <c r="DZ277" s="43">
        <v>0</v>
      </c>
      <c r="EA277" s="57">
        <f t="shared" si="45"/>
        <v>0</v>
      </c>
      <c r="EB277" s="45" t="str">
        <f t="shared" si="46"/>
        <v>CORRECTO</v>
      </c>
      <c r="EC277" s="45"/>
    </row>
    <row r="278" spans="1:133" ht="19.5" customHeight="1" x14ac:dyDescent="0.25">
      <c r="A278" s="47">
        <v>271</v>
      </c>
      <c r="B278" s="23">
        <v>2026</v>
      </c>
      <c r="C278" s="34" t="s">
        <v>62</v>
      </c>
      <c r="D278" s="28"/>
      <c r="E278" s="24"/>
      <c r="F278" s="26"/>
      <c r="G278" s="28"/>
      <c r="H278" s="28"/>
      <c r="I278" s="29"/>
      <c r="J278" s="29"/>
      <c r="K278" s="30"/>
      <c r="L278" s="31"/>
      <c r="M278" s="118"/>
      <c r="N278" s="54"/>
      <c r="O278" s="53"/>
      <c r="P278" s="53"/>
      <c r="Q278" s="53"/>
      <c r="R278" s="53"/>
      <c r="S278" s="118"/>
      <c r="T278" s="55"/>
      <c r="U278" s="32"/>
      <c r="V278" s="35"/>
      <c r="W278" s="35"/>
      <c r="X278" s="36"/>
      <c r="Y278" s="32"/>
      <c r="Z278" s="32"/>
      <c r="AA278" s="37" t="str">
        <f>+IFERROR(VLOOKUP(AB278,LISTAS!$C$2:$D$13,2,0)," ")</f>
        <v xml:space="preserve"> </v>
      </c>
      <c r="AB278" s="38" t="str">
        <f t="shared" si="47"/>
        <v/>
      </c>
      <c r="AC278" s="47"/>
      <c r="AD278" s="40" t="str">
        <f>+IFERROR(VLOOKUP(AC278,LISTAS!$A$2:$B$207,2,0)," ")</f>
        <v xml:space="preserve"> </v>
      </c>
      <c r="AE278" s="25"/>
      <c r="AF278" s="25"/>
      <c r="AG278" s="108"/>
      <c r="AH278" s="25"/>
      <c r="AI278" s="87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51"/>
      <c r="DH278" s="151">
        <f t="shared" si="48"/>
        <v>0</v>
      </c>
      <c r="DI278" s="43">
        <f t="shared" si="49"/>
        <v>0</v>
      </c>
      <c r="DJ278" s="43">
        <f t="shared" si="50"/>
        <v>0</v>
      </c>
      <c r="DK278" s="145">
        <f t="shared" si="51"/>
        <v>0</v>
      </c>
      <c r="DL278" s="161" t="e">
        <f t="shared" si="52"/>
        <v>#DIV/0!</v>
      </c>
      <c r="DM278" s="147">
        <f t="shared" si="53"/>
        <v>0</v>
      </c>
      <c r="DN278" s="152">
        <f t="shared" si="54"/>
        <v>0</v>
      </c>
      <c r="DO278" s="147">
        <v>0</v>
      </c>
      <c r="DP278" s="43">
        <v>0</v>
      </c>
      <c r="DQ278" s="43">
        <v>0</v>
      </c>
      <c r="DR278" s="43">
        <v>0</v>
      </c>
      <c r="DS278" s="43">
        <v>0</v>
      </c>
      <c r="DT278" s="43">
        <v>0</v>
      </c>
      <c r="DU278" s="43">
        <v>0</v>
      </c>
      <c r="DV278" s="43">
        <v>0</v>
      </c>
      <c r="DW278" s="43">
        <v>0</v>
      </c>
      <c r="DX278" s="43">
        <v>0</v>
      </c>
      <c r="DY278" s="43">
        <v>0</v>
      </c>
      <c r="DZ278" s="43">
        <v>0</v>
      </c>
      <c r="EA278" s="57">
        <f t="shared" si="45"/>
        <v>0</v>
      </c>
      <c r="EB278" s="45" t="str">
        <f t="shared" si="46"/>
        <v>CORRECTO</v>
      </c>
      <c r="EC278" s="45"/>
    </row>
    <row r="279" spans="1:133" ht="19.5" customHeight="1" x14ac:dyDescent="0.25">
      <c r="A279" s="47">
        <v>272</v>
      </c>
      <c r="B279" s="23">
        <v>2026</v>
      </c>
      <c r="C279" s="34" t="s">
        <v>62</v>
      </c>
      <c r="D279" s="28"/>
      <c r="E279" s="24"/>
      <c r="F279" s="26"/>
      <c r="G279" s="28"/>
      <c r="H279" s="28"/>
      <c r="I279" s="29"/>
      <c r="J279" s="29"/>
      <c r="K279" s="30"/>
      <c r="L279" s="31"/>
      <c r="M279" s="118"/>
      <c r="N279" s="54"/>
      <c r="O279" s="53"/>
      <c r="P279" s="53"/>
      <c r="Q279" s="53"/>
      <c r="R279" s="53"/>
      <c r="S279" s="118"/>
      <c r="T279" s="55"/>
      <c r="U279" s="32"/>
      <c r="V279" s="35"/>
      <c r="W279" s="35"/>
      <c r="X279" s="36"/>
      <c r="Y279" s="32"/>
      <c r="Z279" s="32"/>
      <c r="AA279" s="37" t="str">
        <f>+IFERROR(VLOOKUP(AB279,LISTAS!$C$2:$D$13,2,0)," ")</f>
        <v xml:space="preserve"> </v>
      </c>
      <c r="AB279" s="38" t="str">
        <f t="shared" si="47"/>
        <v/>
      </c>
      <c r="AC279" s="47"/>
      <c r="AD279" s="40" t="str">
        <f>+IFERROR(VLOOKUP(AC279,LISTAS!$A$2:$B$207,2,0)," ")</f>
        <v xml:space="preserve"> </v>
      </c>
      <c r="AE279" s="25"/>
      <c r="AF279" s="25"/>
      <c r="AG279" s="108"/>
      <c r="AH279" s="25"/>
      <c r="AI279" s="87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51"/>
      <c r="DH279" s="151">
        <f t="shared" si="48"/>
        <v>0</v>
      </c>
      <c r="DI279" s="43">
        <f t="shared" si="49"/>
        <v>0</v>
      </c>
      <c r="DJ279" s="43">
        <f t="shared" si="50"/>
        <v>0</v>
      </c>
      <c r="DK279" s="145">
        <f t="shared" si="51"/>
        <v>0</v>
      </c>
      <c r="DL279" s="161" t="e">
        <f t="shared" si="52"/>
        <v>#DIV/0!</v>
      </c>
      <c r="DM279" s="147">
        <f t="shared" si="53"/>
        <v>0</v>
      </c>
      <c r="DN279" s="152">
        <f t="shared" si="54"/>
        <v>0</v>
      </c>
      <c r="DO279" s="147">
        <v>0</v>
      </c>
      <c r="DP279" s="43">
        <v>0</v>
      </c>
      <c r="DQ279" s="43">
        <v>0</v>
      </c>
      <c r="DR279" s="43">
        <v>0</v>
      </c>
      <c r="DS279" s="43">
        <v>0</v>
      </c>
      <c r="DT279" s="43">
        <v>0</v>
      </c>
      <c r="DU279" s="43">
        <v>0</v>
      </c>
      <c r="DV279" s="43">
        <v>0</v>
      </c>
      <c r="DW279" s="43">
        <v>0</v>
      </c>
      <c r="DX279" s="43">
        <v>0</v>
      </c>
      <c r="DY279" s="43">
        <v>0</v>
      </c>
      <c r="DZ279" s="43">
        <v>0</v>
      </c>
      <c r="EA279" s="57">
        <f t="shared" si="45"/>
        <v>0</v>
      </c>
      <c r="EB279" s="45" t="str">
        <f t="shared" si="46"/>
        <v>CORRECTO</v>
      </c>
      <c r="EC279" s="45"/>
    </row>
    <row r="280" spans="1:133" ht="19.5" customHeight="1" x14ac:dyDescent="0.25">
      <c r="A280" s="47">
        <v>273</v>
      </c>
      <c r="B280" s="23">
        <v>2026</v>
      </c>
      <c r="C280" s="34" t="s">
        <v>62</v>
      </c>
      <c r="D280" s="28"/>
      <c r="E280" s="24"/>
      <c r="F280" s="26"/>
      <c r="G280" s="28"/>
      <c r="H280" s="28"/>
      <c r="I280" s="29"/>
      <c r="J280" s="29"/>
      <c r="K280" s="30"/>
      <c r="L280" s="31"/>
      <c r="M280" s="118"/>
      <c r="N280" s="54"/>
      <c r="O280" s="53"/>
      <c r="P280" s="53"/>
      <c r="Q280" s="53"/>
      <c r="R280" s="53"/>
      <c r="S280" s="118"/>
      <c r="T280" s="55"/>
      <c r="U280" s="32"/>
      <c r="V280" s="35"/>
      <c r="W280" s="35"/>
      <c r="X280" s="36"/>
      <c r="Y280" s="32"/>
      <c r="Z280" s="32"/>
      <c r="AA280" s="37" t="str">
        <f>+IFERROR(VLOOKUP(AB280,LISTAS!$C$2:$D$13,2,0)," ")</f>
        <v xml:space="preserve"> </v>
      </c>
      <c r="AB280" s="38" t="str">
        <f t="shared" si="47"/>
        <v/>
      </c>
      <c r="AC280" s="47"/>
      <c r="AD280" s="40" t="str">
        <f>+IFERROR(VLOOKUP(AC280,LISTAS!$A$2:$B$207,2,0)," ")</f>
        <v xml:space="preserve"> </v>
      </c>
      <c r="AE280" s="25"/>
      <c r="AF280" s="25"/>
      <c r="AG280" s="108"/>
      <c r="AH280" s="25"/>
      <c r="AI280" s="87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51"/>
      <c r="DH280" s="151">
        <f t="shared" si="48"/>
        <v>0</v>
      </c>
      <c r="DI280" s="43">
        <f t="shared" si="49"/>
        <v>0</v>
      </c>
      <c r="DJ280" s="43">
        <f t="shared" si="50"/>
        <v>0</v>
      </c>
      <c r="DK280" s="145">
        <f t="shared" si="51"/>
        <v>0</v>
      </c>
      <c r="DL280" s="161" t="e">
        <f t="shared" si="52"/>
        <v>#DIV/0!</v>
      </c>
      <c r="DM280" s="147">
        <f t="shared" si="53"/>
        <v>0</v>
      </c>
      <c r="DN280" s="152">
        <f t="shared" si="54"/>
        <v>0</v>
      </c>
      <c r="DO280" s="147">
        <v>0</v>
      </c>
      <c r="DP280" s="43">
        <v>0</v>
      </c>
      <c r="DQ280" s="43">
        <v>0</v>
      </c>
      <c r="DR280" s="43">
        <v>0</v>
      </c>
      <c r="DS280" s="43">
        <v>0</v>
      </c>
      <c r="DT280" s="43">
        <v>0</v>
      </c>
      <c r="DU280" s="43">
        <v>0</v>
      </c>
      <c r="DV280" s="43">
        <v>0</v>
      </c>
      <c r="DW280" s="43">
        <v>0</v>
      </c>
      <c r="DX280" s="43">
        <v>0</v>
      </c>
      <c r="DY280" s="43">
        <v>0</v>
      </c>
      <c r="DZ280" s="43">
        <v>0</v>
      </c>
      <c r="EA280" s="57">
        <f t="shared" si="45"/>
        <v>0</v>
      </c>
      <c r="EB280" s="45" t="str">
        <f t="shared" si="46"/>
        <v>CORRECTO</v>
      </c>
      <c r="EC280" s="45"/>
    </row>
    <row r="281" spans="1:133" ht="19.5" customHeight="1" x14ac:dyDescent="0.25">
      <c r="A281" s="23">
        <v>274</v>
      </c>
      <c r="B281" s="23">
        <v>2026</v>
      </c>
      <c r="C281" s="34" t="s">
        <v>62</v>
      </c>
      <c r="D281" s="28"/>
      <c r="E281" s="24"/>
      <c r="F281" s="26"/>
      <c r="G281" s="28"/>
      <c r="H281" s="28"/>
      <c r="I281" s="29"/>
      <c r="J281" s="29"/>
      <c r="K281" s="30"/>
      <c r="L281" s="31"/>
      <c r="M281" s="118"/>
      <c r="N281" s="54"/>
      <c r="O281" s="53"/>
      <c r="P281" s="53"/>
      <c r="Q281" s="53"/>
      <c r="R281" s="53"/>
      <c r="S281" s="118"/>
      <c r="T281" s="55"/>
      <c r="U281" s="32"/>
      <c r="V281" s="35"/>
      <c r="W281" s="35"/>
      <c r="X281" s="36"/>
      <c r="Y281" s="32"/>
      <c r="Z281" s="32"/>
      <c r="AA281" s="37" t="str">
        <f>+IFERROR(VLOOKUP(AB281,LISTAS!$C$2:$D$13,2,0)," ")</f>
        <v xml:space="preserve"> </v>
      </c>
      <c r="AB281" s="38" t="str">
        <f t="shared" si="47"/>
        <v/>
      </c>
      <c r="AC281" s="47"/>
      <c r="AD281" s="40" t="str">
        <f>+IFERROR(VLOOKUP(AC281,LISTAS!$A$2:$B$207,2,0)," ")</f>
        <v xml:space="preserve"> </v>
      </c>
      <c r="AE281" s="25"/>
      <c r="AF281" s="25"/>
      <c r="AG281" s="108"/>
      <c r="AH281" s="25"/>
      <c r="AI281" s="87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51"/>
      <c r="DH281" s="151">
        <f t="shared" si="48"/>
        <v>0</v>
      </c>
      <c r="DI281" s="43">
        <f t="shared" si="49"/>
        <v>0</v>
      </c>
      <c r="DJ281" s="43">
        <f t="shared" si="50"/>
        <v>0</v>
      </c>
      <c r="DK281" s="145">
        <f t="shared" si="51"/>
        <v>0</v>
      </c>
      <c r="DL281" s="161" t="e">
        <f t="shared" si="52"/>
        <v>#DIV/0!</v>
      </c>
      <c r="DM281" s="147">
        <f t="shared" si="53"/>
        <v>0</v>
      </c>
      <c r="DN281" s="152">
        <f t="shared" si="54"/>
        <v>0</v>
      </c>
      <c r="DO281" s="147">
        <v>0</v>
      </c>
      <c r="DP281" s="43">
        <v>0</v>
      </c>
      <c r="DQ281" s="43">
        <v>0</v>
      </c>
      <c r="DR281" s="43">
        <v>0</v>
      </c>
      <c r="DS281" s="43">
        <v>0</v>
      </c>
      <c r="DT281" s="43">
        <v>0</v>
      </c>
      <c r="DU281" s="43">
        <v>0</v>
      </c>
      <c r="DV281" s="43">
        <v>0</v>
      </c>
      <c r="DW281" s="43">
        <v>0</v>
      </c>
      <c r="DX281" s="43">
        <v>0</v>
      </c>
      <c r="DY281" s="43">
        <v>0</v>
      </c>
      <c r="DZ281" s="43">
        <v>0</v>
      </c>
      <c r="EA281" s="57">
        <f t="shared" si="45"/>
        <v>0</v>
      </c>
      <c r="EB281" s="45" t="str">
        <f t="shared" si="46"/>
        <v>CORRECTO</v>
      </c>
      <c r="EC281" s="45"/>
    </row>
    <row r="282" spans="1:133" ht="19.5" customHeight="1" x14ac:dyDescent="0.25">
      <c r="A282" s="47">
        <v>275</v>
      </c>
      <c r="B282" s="23">
        <v>2026</v>
      </c>
      <c r="C282" s="34" t="s">
        <v>62</v>
      </c>
      <c r="D282" s="28"/>
      <c r="E282" s="24"/>
      <c r="F282" s="26"/>
      <c r="G282" s="28"/>
      <c r="H282" s="28"/>
      <c r="I282" s="29"/>
      <c r="J282" s="29"/>
      <c r="K282" s="30"/>
      <c r="L282" s="31"/>
      <c r="M282" s="118"/>
      <c r="N282" s="54"/>
      <c r="O282" s="53"/>
      <c r="P282" s="53"/>
      <c r="Q282" s="53"/>
      <c r="R282" s="53"/>
      <c r="S282" s="118"/>
      <c r="T282" s="55"/>
      <c r="U282" s="32"/>
      <c r="V282" s="35"/>
      <c r="W282" s="35"/>
      <c r="X282" s="36"/>
      <c r="Y282" s="32"/>
      <c r="Z282" s="32"/>
      <c r="AA282" s="37" t="str">
        <f>+IFERROR(VLOOKUP(AB282,LISTAS!$C$2:$D$13,2,0)," ")</f>
        <v xml:space="preserve"> </v>
      </c>
      <c r="AB282" s="38" t="str">
        <f t="shared" si="47"/>
        <v/>
      </c>
      <c r="AC282" s="47"/>
      <c r="AD282" s="40" t="str">
        <f>+IFERROR(VLOOKUP(AC282,LISTAS!$A$2:$B$207,2,0)," ")</f>
        <v xml:space="preserve"> </v>
      </c>
      <c r="AE282" s="25"/>
      <c r="AF282" s="25"/>
      <c r="AG282" s="108"/>
      <c r="AH282" s="25"/>
      <c r="AI282" s="87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51"/>
      <c r="DH282" s="151">
        <f t="shared" si="48"/>
        <v>0</v>
      </c>
      <c r="DI282" s="43">
        <f t="shared" si="49"/>
        <v>0</v>
      </c>
      <c r="DJ282" s="43">
        <f t="shared" si="50"/>
        <v>0</v>
      </c>
      <c r="DK282" s="145">
        <f t="shared" si="51"/>
        <v>0</v>
      </c>
      <c r="DL282" s="161" t="e">
        <f t="shared" si="52"/>
        <v>#DIV/0!</v>
      </c>
      <c r="DM282" s="147">
        <f t="shared" si="53"/>
        <v>0</v>
      </c>
      <c r="DN282" s="152">
        <f t="shared" si="54"/>
        <v>0</v>
      </c>
      <c r="DO282" s="147">
        <v>0</v>
      </c>
      <c r="DP282" s="43">
        <v>0</v>
      </c>
      <c r="DQ282" s="43">
        <v>0</v>
      </c>
      <c r="DR282" s="43">
        <v>0</v>
      </c>
      <c r="DS282" s="43">
        <v>0</v>
      </c>
      <c r="DT282" s="43">
        <v>0</v>
      </c>
      <c r="DU282" s="43">
        <v>0</v>
      </c>
      <c r="DV282" s="43">
        <v>0</v>
      </c>
      <c r="DW282" s="43">
        <v>0</v>
      </c>
      <c r="DX282" s="43">
        <v>0</v>
      </c>
      <c r="DY282" s="43">
        <v>0</v>
      </c>
      <c r="DZ282" s="43">
        <v>0</v>
      </c>
      <c r="EA282" s="57">
        <f t="shared" si="45"/>
        <v>0</v>
      </c>
      <c r="EB282" s="45" t="str">
        <f t="shared" si="46"/>
        <v>CORRECTO</v>
      </c>
      <c r="EC282" s="45"/>
    </row>
    <row r="283" spans="1:133" ht="19.5" customHeight="1" x14ac:dyDescent="0.25">
      <c r="A283" s="47">
        <v>276</v>
      </c>
      <c r="B283" s="23">
        <v>2026</v>
      </c>
      <c r="C283" s="34" t="s">
        <v>62</v>
      </c>
      <c r="D283" s="28"/>
      <c r="E283" s="24"/>
      <c r="F283" s="26"/>
      <c r="G283" s="28"/>
      <c r="H283" s="28"/>
      <c r="I283" s="29"/>
      <c r="J283" s="29"/>
      <c r="K283" s="30"/>
      <c r="L283" s="31"/>
      <c r="M283" s="118"/>
      <c r="N283" s="54"/>
      <c r="O283" s="53"/>
      <c r="P283" s="53"/>
      <c r="Q283" s="53"/>
      <c r="R283" s="53"/>
      <c r="S283" s="118"/>
      <c r="T283" s="55"/>
      <c r="U283" s="32"/>
      <c r="V283" s="35"/>
      <c r="W283" s="35"/>
      <c r="X283" s="36"/>
      <c r="Y283" s="32"/>
      <c r="Z283" s="32"/>
      <c r="AA283" s="37" t="str">
        <f>+IFERROR(VLOOKUP(AB283,LISTAS!$C$2:$D$13,2,0)," ")</f>
        <v xml:space="preserve"> </v>
      </c>
      <c r="AB283" s="38" t="str">
        <f t="shared" si="47"/>
        <v/>
      </c>
      <c r="AC283" s="47"/>
      <c r="AD283" s="40" t="str">
        <f>+IFERROR(VLOOKUP(AC283,LISTAS!$A$2:$B$207,2,0)," ")</f>
        <v xml:space="preserve"> </v>
      </c>
      <c r="AE283" s="25"/>
      <c r="AF283" s="25"/>
      <c r="AG283" s="108"/>
      <c r="AH283" s="25"/>
      <c r="AI283" s="87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51"/>
      <c r="DH283" s="151">
        <f t="shared" si="48"/>
        <v>0</v>
      </c>
      <c r="DI283" s="43">
        <f t="shared" si="49"/>
        <v>0</v>
      </c>
      <c r="DJ283" s="43">
        <f t="shared" si="50"/>
        <v>0</v>
      </c>
      <c r="DK283" s="145">
        <f t="shared" si="51"/>
        <v>0</v>
      </c>
      <c r="DL283" s="161" t="e">
        <f t="shared" si="52"/>
        <v>#DIV/0!</v>
      </c>
      <c r="DM283" s="147">
        <f t="shared" si="53"/>
        <v>0</v>
      </c>
      <c r="DN283" s="152">
        <f t="shared" si="54"/>
        <v>0</v>
      </c>
      <c r="DO283" s="147">
        <v>0</v>
      </c>
      <c r="DP283" s="43">
        <v>0</v>
      </c>
      <c r="DQ283" s="43">
        <v>0</v>
      </c>
      <c r="DR283" s="43">
        <v>0</v>
      </c>
      <c r="DS283" s="43">
        <v>0</v>
      </c>
      <c r="DT283" s="43">
        <v>0</v>
      </c>
      <c r="DU283" s="43">
        <v>0</v>
      </c>
      <c r="DV283" s="43">
        <v>0</v>
      </c>
      <c r="DW283" s="43">
        <v>0</v>
      </c>
      <c r="DX283" s="43">
        <v>0</v>
      </c>
      <c r="DY283" s="43">
        <v>0</v>
      </c>
      <c r="DZ283" s="43">
        <v>0</v>
      </c>
      <c r="EA283" s="57">
        <f t="shared" si="45"/>
        <v>0</v>
      </c>
      <c r="EB283" s="45" t="str">
        <f t="shared" si="46"/>
        <v>CORRECTO</v>
      </c>
      <c r="EC283" s="45"/>
    </row>
    <row r="284" spans="1:133" ht="19.5" customHeight="1" x14ac:dyDescent="0.25">
      <c r="A284" s="23">
        <v>277</v>
      </c>
      <c r="B284" s="23">
        <v>2026</v>
      </c>
      <c r="C284" s="34" t="s">
        <v>62</v>
      </c>
      <c r="D284" s="28"/>
      <c r="E284" s="117"/>
      <c r="F284" s="25"/>
      <c r="G284" s="28"/>
      <c r="H284" s="28"/>
      <c r="I284" s="28"/>
      <c r="J284" s="28"/>
      <c r="K284" s="30"/>
      <c r="L284" s="47"/>
      <c r="M284" s="32"/>
      <c r="N284" s="33"/>
      <c r="O284" s="32"/>
      <c r="P284" s="32"/>
      <c r="Q284" s="32"/>
      <c r="R284" s="32"/>
      <c r="S284" s="32"/>
      <c r="T284" s="34"/>
      <c r="U284" s="32"/>
      <c r="V284" s="35"/>
      <c r="W284" s="35"/>
      <c r="X284" s="50"/>
      <c r="Y284" s="32"/>
      <c r="Z284" s="32"/>
      <c r="AA284" s="37" t="str">
        <f>+IFERROR(VLOOKUP(AB284,LISTAS!$C$2:$D$13,2,0)," ")</f>
        <v xml:space="preserve"> </v>
      </c>
      <c r="AB284" s="38" t="str">
        <f t="shared" si="47"/>
        <v/>
      </c>
      <c r="AC284" s="47"/>
      <c r="AD284" s="40" t="str">
        <f>+IFERROR(VLOOKUP(AC284,LISTAS!$A$2:$B$207,2,0)," ")</f>
        <v xml:space="preserve"> </v>
      </c>
      <c r="AE284" s="25"/>
      <c r="AF284" s="25"/>
      <c r="AG284" s="108"/>
      <c r="AH284" s="25"/>
      <c r="AI284" s="87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51"/>
      <c r="DH284" s="151">
        <f t="shared" si="48"/>
        <v>0</v>
      </c>
      <c r="DI284" s="43">
        <f t="shared" si="49"/>
        <v>0</v>
      </c>
      <c r="DJ284" s="43">
        <f t="shared" si="50"/>
        <v>0</v>
      </c>
      <c r="DK284" s="145">
        <f t="shared" si="51"/>
        <v>0</v>
      </c>
      <c r="DL284" s="161" t="e">
        <f t="shared" si="52"/>
        <v>#DIV/0!</v>
      </c>
      <c r="DM284" s="147">
        <f t="shared" si="53"/>
        <v>0</v>
      </c>
      <c r="DN284" s="152">
        <f t="shared" si="54"/>
        <v>0</v>
      </c>
      <c r="DO284" s="147">
        <v>0</v>
      </c>
      <c r="DP284" s="43">
        <v>0</v>
      </c>
      <c r="DQ284" s="43">
        <v>0</v>
      </c>
      <c r="DR284" s="43">
        <v>0</v>
      </c>
      <c r="DS284" s="43">
        <v>0</v>
      </c>
      <c r="DT284" s="43">
        <v>0</v>
      </c>
      <c r="DU284" s="43">
        <v>0</v>
      </c>
      <c r="DV284" s="43">
        <v>0</v>
      </c>
      <c r="DW284" s="43">
        <v>0</v>
      </c>
      <c r="DX284" s="43">
        <v>0</v>
      </c>
      <c r="DY284" s="43">
        <v>0</v>
      </c>
      <c r="DZ284" s="43">
        <v>0</v>
      </c>
      <c r="EA284" s="57">
        <f t="shared" si="45"/>
        <v>0</v>
      </c>
      <c r="EB284" s="45" t="str">
        <f t="shared" si="46"/>
        <v>CORRECTO</v>
      </c>
      <c r="EC284" s="45"/>
    </row>
    <row r="285" spans="1:133" ht="19.5" customHeight="1" x14ac:dyDescent="0.25">
      <c r="A285" s="47">
        <v>278</v>
      </c>
      <c r="B285" s="23">
        <v>2026</v>
      </c>
      <c r="C285" s="34" t="s">
        <v>62</v>
      </c>
      <c r="D285" s="28"/>
      <c r="E285" s="117"/>
      <c r="F285" s="25"/>
      <c r="G285" s="28"/>
      <c r="H285" s="28"/>
      <c r="I285" s="28"/>
      <c r="J285" s="28"/>
      <c r="K285" s="30"/>
      <c r="L285" s="47"/>
      <c r="M285" s="32"/>
      <c r="N285" s="33"/>
      <c r="O285" s="32"/>
      <c r="P285" s="32"/>
      <c r="Q285" s="32"/>
      <c r="R285" s="32"/>
      <c r="S285" s="32"/>
      <c r="T285" s="34"/>
      <c r="U285" s="32"/>
      <c r="V285" s="35"/>
      <c r="W285" s="35"/>
      <c r="X285" s="50"/>
      <c r="Y285" s="32"/>
      <c r="Z285" s="32"/>
      <c r="AA285" s="37" t="str">
        <f>+IFERROR(VLOOKUP(AB285,LISTAS!$C$2:$D$13,2,0)," ")</f>
        <v xml:space="preserve"> </v>
      </c>
      <c r="AB285" s="38" t="str">
        <f t="shared" si="47"/>
        <v/>
      </c>
      <c r="AC285" s="47"/>
      <c r="AD285" s="40" t="str">
        <f>+IFERROR(VLOOKUP(AC285,LISTAS!$A$2:$B$207,2,0)," ")</f>
        <v xml:space="preserve"> </v>
      </c>
      <c r="AE285" s="25"/>
      <c r="AF285" s="25"/>
      <c r="AG285" s="108"/>
      <c r="AH285" s="25"/>
      <c r="AI285" s="87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51"/>
      <c r="DH285" s="151">
        <f t="shared" si="48"/>
        <v>0</v>
      </c>
      <c r="DI285" s="43">
        <f t="shared" si="49"/>
        <v>0</v>
      </c>
      <c r="DJ285" s="43">
        <f t="shared" si="50"/>
        <v>0</v>
      </c>
      <c r="DK285" s="145">
        <f t="shared" si="51"/>
        <v>0</v>
      </c>
      <c r="DL285" s="161" t="e">
        <f t="shared" si="52"/>
        <v>#DIV/0!</v>
      </c>
      <c r="DM285" s="147">
        <f t="shared" si="53"/>
        <v>0</v>
      </c>
      <c r="DN285" s="152">
        <f t="shared" si="54"/>
        <v>0</v>
      </c>
      <c r="DO285" s="147">
        <v>0</v>
      </c>
      <c r="DP285" s="43">
        <v>0</v>
      </c>
      <c r="DQ285" s="43">
        <v>0</v>
      </c>
      <c r="DR285" s="43">
        <v>0</v>
      </c>
      <c r="DS285" s="43">
        <v>0</v>
      </c>
      <c r="DT285" s="43">
        <v>0</v>
      </c>
      <c r="DU285" s="43">
        <v>0</v>
      </c>
      <c r="DV285" s="43">
        <v>0</v>
      </c>
      <c r="DW285" s="43">
        <v>0</v>
      </c>
      <c r="DX285" s="43">
        <v>0</v>
      </c>
      <c r="DY285" s="43">
        <v>0</v>
      </c>
      <c r="DZ285" s="43">
        <v>0</v>
      </c>
      <c r="EA285" s="57">
        <f t="shared" si="45"/>
        <v>0</v>
      </c>
      <c r="EB285" s="45" t="str">
        <f t="shared" si="46"/>
        <v>CORRECTO</v>
      </c>
      <c r="EC285" s="45"/>
    </row>
    <row r="286" spans="1:133" ht="19.5" customHeight="1" x14ac:dyDescent="0.25">
      <c r="A286" s="47">
        <v>279</v>
      </c>
      <c r="B286" s="23">
        <v>2026</v>
      </c>
      <c r="C286" s="34" t="s">
        <v>62</v>
      </c>
      <c r="D286" s="28"/>
      <c r="E286" s="117"/>
      <c r="F286" s="25"/>
      <c r="G286" s="28"/>
      <c r="H286" s="28"/>
      <c r="I286" s="28"/>
      <c r="J286" s="29"/>
      <c r="K286" s="30"/>
      <c r="L286" s="31"/>
      <c r="M286" s="53"/>
      <c r="N286" s="54"/>
      <c r="O286" s="53"/>
      <c r="P286" s="53"/>
      <c r="Q286" s="53"/>
      <c r="R286" s="53"/>
      <c r="S286" s="53"/>
      <c r="T286" s="55"/>
      <c r="U286" s="32"/>
      <c r="V286" s="35"/>
      <c r="W286" s="30"/>
      <c r="X286" s="56"/>
      <c r="Y286" s="32"/>
      <c r="Z286" s="32"/>
      <c r="AA286" s="37" t="str">
        <f>+IFERROR(VLOOKUP(AB286,LISTAS!$C$2:$D$13,2,0)," ")</f>
        <v xml:space="preserve"> </v>
      </c>
      <c r="AB286" s="38" t="str">
        <f t="shared" si="47"/>
        <v/>
      </c>
      <c r="AC286" s="47"/>
      <c r="AD286" s="40" t="str">
        <f>+IFERROR(VLOOKUP(AC286,LISTAS!$A$2:$B$207,2,0)," ")</f>
        <v xml:space="preserve"> </v>
      </c>
      <c r="AE286" s="25"/>
      <c r="AF286" s="25"/>
      <c r="AG286" s="108"/>
      <c r="AH286" s="25"/>
      <c r="AI286" s="87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51"/>
      <c r="DH286" s="151">
        <f t="shared" si="48"/>
        <v>0</v>
      </c>
      <c r="DI286" s="43">
        <f t="shared" si="49"/>
        <v>0</v>
      </c>
      <c r="DJ286" s="43">
        <f t="shared" si="50"/>
        <v>0</v>
      </c>
      <c r="DK286" s="145">
        <f t="shared" si="51"/>
        <v>0</v>
      </c>
      <c r="DL286" s="161" t="e">
        <f t="shared" si="52"/>
        <v>#DIV/0!</v>
      </c>
      <c r="DM286" s="147">
        <f t="shared" si="53"/>
        <v>0</v>
      </c>
      <c r="DN286" s="152">
        <f t="shared" si="54"/>
        <v>0</v>
      </c>
      <c r="DO286" s="147">
        <v>0</v>
      </c>
      <c r="DP286" s="43">
        <v>0</v>
      </c>
      <c r="DQ286" s="43">
        <v>0</v>
      </c>
      <c r="DR286" s="43">
        <v>0</v>
      </c>
      <c r="DS286" s="43">
        <v>0</v>
      </c>
      <c r="DT286" s="43">
        <v>0</v>
      </c>
      <c r="DU286" s="43">
        <v>0</v>
      </c>
      <c r="DV286" s="43">
        <v>0</v>
      </c>
      <c r="DW286" s="43">
        <v>0</v>
      </c>
      <c r="DX286" s="43">
        <v>0</v>
      </c>
      <c r="DY286" s="43">
        <v>0</v>
      </c>
      <c r="DZ286" s="43">
        <v>0</v>
      </c>
      <c r="EA286" s="57">
        <f t="shared" ref="EA286:EA349" si="55">SUM(DO286:DZ286)</f>
        <v>0</v>
      </c>
      <c r="EB286" s="45" t="str">
        <f t="shared" si="46"/>
        <v>CORRECTO</v>
      </c>
      <c r="EC286" s="45"/>
    </row>
    <row r="287" spans="1:133" ht="19.5" customHeight="1" x14ac:dyDescent="0.25">
      <c r="A287" s="47">
        <v>280</v>
      </c>
      <c r="B287" s="23">
        <v>2026</v>
      </c>
      <c r="C287" s="34" t="s">
        <v>62</v>
      </c>
      <c r="D287" s="28"/>
      <c r="E287" s="117"/>
      <c r="F287" s="51"/>
      <c r="G287" s="28"/>
      <c r="H287" s="28"/>
      <c r="I287" s="28"/>
      <c r="J287" s="29"/>
      <c r="K287" s="30"/>
      <c r="L287" s="31"/>
      <c r="M287" s="32"/>
      <c r="N287" s="54"/>
      <c r="O287" s="53"/>
      <c r="P287" s="53"/>
      <c r="Q287" s="53"/>
      <c r="R287" s="53"/>
      <c r="S287" s="32"/>
      <c r="T287" s="55"/>
      <c r="U287" s="32"/>
      <c r="V287" s="35"/>
      <c r="W287" s="35"/>
      <c r="X287" s="50"/>
      <c r="Y287" s="32"/>
      <c r="Z287" s="32"/>
      <c r="AA287" s="37" t="str">
        <f>+IFERROR(VLOOKUP(AB287,LISTAS!$C$2:$D$13,2,0)," ")</f>
        <v xml:space="preserve"> </v>
      </c>
      <c r="AB287" s="38" t="str">
        <f t="shared" si="47"/>
        <v/>
      </c>
      <c r="AC287" s="47"/>
      <c r="AD287" s="40" t="str">
        <f>+IFERROR(VLOOKUP(AC287,LISTAS!$A$2:$B$207,2,0)," ")</f>
        <v xml:space="preserve"> </v>
      </c>
      <c r="AE287" s="25"/>
      <c r="AF287" s="25"/>
      <c r="AG287" s="108"/>
      <c r="AH287" s="25"/>
      <c r="AI287" s="87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51"/>
      <c r="DH287" s="151">
        <f t="shared" si="48"/>
        <v>0</v>
      </c>
      <c r="DI287" s="43">
        <f t="shared" si="49"/>
        <v>0</v>
      </c>
      <c r="DJ287" s="43">
        <f t="shared" si="50"/>
        <v>0</v>
      </c>
      <c r="DK287" s="145">
        <f t="shared" si="51"/>
        <v>0</v>
      </c>
      <c r="DL287" s="161" t="e">
        <f t="shared" si="52"/>
        <v>#DIV/0!</v>
      </c>
      <c r="DM287" s="147">
        <f t="shared" si="53"/>
        <v>0</v>
      </c>
      <c r="DN287" s="152">
        <f t="shared" si="54"/>
        <v>0</v>
      </c>
      <c r="DO287" s="147">
        <v>0</v>
      </c>
      <c r="DP287" s="43">
        <v>0</v>
      </c>
      <c r="DQ287" s="43">
        <v>0</v>
      </c>
      <c r="DR287" s="43">
        <v>0</v>
      </c>
      <c r="DS287" s="43">
        <v>0</v>
      </c>
      <c r="DT287" s="43">
        <v>0</v>
      </c>
      <c r="DU287" s="43">
        <v>0</v>
      </c>
      <c r="DV287" s="43">
        <v>0</v>
      </c>
      <c r="DW287" s="43">
        <v>0</v>
      </c>
      <c r="DX287" s="43">
        <v>0</v>
      </c>
      <c r="DY287" s="43">
        <v>0</v>
      </c>
      <c r="DZ287" s="43">
        <v>0</v>
      </c>
      <c r="EA287" s="57">
        <f t="shared" si="55"/>
        <v>0</v>
      </c>
      <c r="EB287" s="45" t="str">
        <f t="shared" si="46"/>
        <v>CORRECTO</v>
      </c>
      <c r="EC287" s="45"/>
    </row>
    <row r="288" spans="1:133" ht="19.5" customHeight="1" x14ac:dyDescent="0.25">
      <c r="A288" s="23">
        <v>281</v>
      </c>
      <c r="B288" s="23">
        <v>2026</v>
      </c>
      <c r="C288" s="34" t="s">
        <v>62</v>
      </c>
      <c r="D288" s="28"/>
      <c r="E288" s="24"/>
      <c r="F288" s="26"/>
      <c r="G288" s="28"/>
      <c r="H288" s="28"/>
      <c r="I288" s="29"/>
      <c r="J288" s="29"/>
      <c r="K288" s="35"/>
      <c r="L288" s="47"/>
      <c r="M288" s="32"/>
      <c r="N288" s="54"/>
      <c r="O288" s="32"/>
      <c r="P288" s="32"/>
      <c r="Q288" s="32"/>
      <c r="R288" s="32"/>
      <c r="S288" s="32"/>
      <c r="T288" s="119"/>
      <c r="U288" s="32"/>
      <c r="V288" s="35"/>
      <c r="W288" s="35"/>
      <c r="X288" s="50"/>
      <c r="Y288" s="32"/>
      <c r="Z288" s="32"/>
      <c r="AA288" s="37" t="str">
        <f>+IFERROR(VLOOKUP(AB288,LISTAS!$C$2:$D$13,2,0)," ")</f>
        <v xml:space="preserve"> </v>
      </c>
      <c r="AB288" s="38" t="str">
        <f t="shared" si="47"/>
        <v/>
      </c>
      <c r="AC288" s="47"/>
      <c r="AD288" s="40" t="str">
        <f>+IFERROR(VLOOKUP(AC288,LISTAS!$A$2:$B$207,2,0)," ")</f>
        <v xml:space="preserve"> </v>
      </c>
      <c r="AE288" s="25"/>
      <c r="AF288" s="25"/>
      <c r="AG288" s="108"/>
      <c r="AH288" s="25"/>
      <c r="AI288" s="87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51"/>
      <c r="DH288" s="151">
        <f t="shared" si="48"/>
        <v>0</v>
      </c>
      <c r="DI288" s="43">
        <f t="shared" si="49"/>
        <v>0</v>
      </c>
      <c r="DJ288" s="43">
        <f t="shared" si="50"/>
        <v>0</v>
      </c>
      <c r="DK288" s="145">
        <f t="shared" si="51"/>
        <v>0</v>
      </c>
      <c r="DL288" s="161" t="e">
        <f t="shared" si="52"/>
        <v>#DIV/0!</v>
      </c>
      <c r="DM288" s="147">
        <f t="shared" si="53"/>
        <v>0</v>
      </c>
      <c r="DN288" s="152">
        <f t="shared" si="54"/>
        <v>0</v>
      </c>
      <c r="DO288" s="147">
        <v>0</v>
      </c>
      <c r="DP288" s="43">
        <v>0</v>
      </c>
      <c r="DQ288" s="43">
        <v>0</v>
      </c>
      <c r="DR288" s="43">
        <v>0</v>
      </c>
      <c r="DS288" s="43">
        <v>0</v>
      </c>
      <c r="DT288" s="43">
        <v>0</v>
      </c>
      <c r="DU288" s="43">
        <v>0</v>
      </c>
      <c r="DV288" s="43">
        <v>0</v>
      </c>
      <c r="DW288" s="43">
        <v>0</v>
      </c>
      <c r="DX288" s="43">
        <v>0</v>
      </c>
      <c r="DY288" s="43">
        <v>0</v>
      </c>
      <c r="DZ288" s="43">
        <v>0</v>
      </c>
      <c r="EA288" s="57">
        <f t="shared" si="55"/>
        <v>0</v>
      </c>
      <c r="EB288" s="45" t="str">
        <f t="shared" si="46"/>
        <v>CORRECTO</v>
      </c>
      <c r="EC288" s="45"/>
    </row>
    <row r="289" spans="1:133" ht="19.5" customHeight="1" x14ac:dyDescent="0.25">
      <c r="A289" s="47">
        <v>282</v>
      </c>
      <c r="B289" s="23">
        <v>2026</v>
      </c>
      <c r="C289" s="34" t="s">
        <v>62</v>
      </c>
      <c r="D289" s="28"/>
      <c r="E289" s="24"/>
      <c r="F289" s="26"/>
      <c r="G289" s="28"/>
      <c r="H289" s="28"/>
      <c r="I289" s="29"/>
      <c r="J289" s="29"/>
      <c r="K289" s="35"/>
      <c r="L289" s="47"/>
      <c r="M289" s="32"/>
      <c r="N289" s="54"/>
      <c r="O289" s="32"/>
      <c r="P289" s="32"/>
      <c r="Q289" s="32"/>
      <c r="R289" s="32"/>
      <c r="S289" s="32"/>
      <c r="T289" s="119"/>
      <c r="U289" s="32"/>
      <c r="V289" s="35"/>
      <c r="W289" s="35"/>
      <c r="X289" s="50"/>
      <c r="Y289" s="32"/>
      <c r="Z289" s="32"/>
      <c r="AA289" s="37" t="str">
        <f>+IFERROR(VLOOKUP(AB289,LISTAS!$C$2:$D$13,2,0)," ")</f>
        <v xml:space="preserve"> </v>
      </c>
      <c r="AB289" s="38" t="str">
        <f t="shared" si="47"/>
        <v/>
      </c>
      <c r="AC289" s="47"/>
      <c r="AD289" s="40" t="str">
        <f>+IFERROR(VLOOKUP(AC289,LISTAS!$A$2:$B$207,2,0)," ")</f>
        <v xml:space="preserve"> </v>
      </c>
      <c r="AE289" s="25"/>
      <c r="AF289" s="25"/>
      <c r="AG289" s="108"/>
      <c r="AH289" s="25"/>
      <c r="AI289" s="87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51"/>
      <c r="DH289" s="151">
        <f t="shared" si="48"/>
        <v>0</v>
      </c>
      <c r="DI289" s="43">
        <f t="shared" si="49"/>
        <v>0</v>
      </c>
      <c r="DJ289" s="43">
        <f t="shared" si="50"/>
        <v>0</v>
      </c>
      <c r="DK289" s="145">
        <f t="shared" si="51"/>
        <v>0</v>
      </c>
      <c r="DL289" s="161" t="e">
        <f t="shared" si="52"/>
        <v>#DIV/0!</v>
      </c>
      <c r="DM289" s="147">
        <f t="shared" si="53"/>
        <v>0</v>
      </c>
      <c r="DN289" s="152">
        <f t="shared" si="54"/>
        <v>0</v>
      </c>
      <c r="DO289" s="147">
        <v>0</v>
      </c>
      <c r="DP289" s="43">
        <v>0</v>
      </c>
      <c r="DQ289" s="43">
        <v>0</v>
      </c>
      <c r="DR289" s="43">
        <v>0</v>
      </c>
      <c r="DS289" s="43">
        <v>0</v>
      </c>
      <c r="DT289" s="43">
        <v>0</v>
      </c>
      <c r="DU289" s="43">
        <v>0</v>
      </c>
      <c r="DV289" s="43">
        <v>0</v>
      </c>
      <c r="DW289" s="43">
        <v>0</v>
      </c>
      <c r="DX289" s="43">
        <v>0</v>
      </c>
      <c r="DY289" s="43">
        <v>0</v>
      </c>
      <c r="DZ289" s="43">
        <v>0</v>
      </c>
      <c r="EA289" s="57">
        <f t="shared" si="55"/>
        <v>0</v>
      </c>
      <c r="EB289" s="45" t="str">
        <f t="shared" si="46"/>
        <v>CORRECTO</v>
      </c>
      <c r="EC289" s="45"/>
    </row>
    <row r="290" spans="1:133" ht="19.5" customHeight="1" x14ac:dyDescent="0.25">
      <c r="A290" s="47">
        <v>283</v>
      </c>
      <c r="B290" s="23">
        <v>2026</v>
      </c>
      <c r="C290" s="34" t="s">
        <v>62</v>
      </c>
      <c r="D290" s="28"/>
      <c r="E290" s="24"/>
      <c r="F290" s="26"/>
      <c r="G290" s="28"/>
      <c r="H290" s="28"/>
      <c r="I290" s="29"/>
      <c r="J290" s="29"/>
      <c r="K290" s="35"/>
      <c r="L290" s="47"/>
      <c r="M290" s="32"/>
      <c r="N290" s="54"/>
      <c r="O290" s="32"/>
      <c r="P290" s="32"/>
      <c r="Q290" s="32"/>
      <c r="R290" s="32"/>
      <c r="S290" s="32"/>
      <c r="T290" s="119"/>
      <c r="U290" s="32"/>
      <c r="V290" s="35"/>
      <c r="W290" s="35"/>
      <c r="X290" s="50"/>
      <c r="Y290" s="32"/>
      <c r="Z290" s="32"/>
      <c r="AA290" s="37" t="str">
        <f>+IFERROR(VLOOKUP(AB290,LISTAS!$C$2:$D$13,2,0)," ")</f>
        <v xml:space="preserve"> </v>
      </c>
      <c r="AB290" s="38" t="str">
        <f t="shared" si="47"/>
        <v/>
      </c>
      <c r="AC290" s="47"/>
      <c r="AD290" s="40" t="str">
        <f>+IFERROR(VLOOKUP(AC290,LISTAS!$A$2:$B$207,2,0)," ")</f>
        <v xml:space="preserve"> </v>
      </c>
      <c r="AE290" s="25"/>
      <c r="AF290" s="25"/>
      <c r="AG290" s="108"/>
      <c r="AH290" s="25"/>
      <c r="AI290" s="87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51"/>
      <c r="DH290" s="151">
        <f t="shared" si="48"/>
        <v>0</v>
      </c>
      <c r="DI290" s="43">
        <f t="shared" si="49"/>
        <v>0</v>
      </c>
      <c r="DJ290" s="43">
        <f t="shared" si="50"/>
        <v>0</v>
      </c>
      <c r="DK290" s="145">
        <f t="shared" si="51"/>
        <v>0</v>
      </c>
      <c r="DL290" s="161" t="e">
        <f t="shared" si="52"/>
        <v>#DIV/0!</v>
      </c>
      <c r="DM290" s="147">
        <f t="shared" si="53"/>
        <v>0</v>
      </c>
      <c r="DN290" s="152">
        <f t="shared" si="54"/>
        <v>0</v>
      </c>
      <c r="DO290" s="147">
        <v>0</v>
      </c>
      <c r="DP290" s="43">
        <v>0</v>
      </c>
      <c r="DQ290" s="43">
        <v>0</v>
      </c>
      <c r="DR290" s="43">
        <v>0</v>
      </c>
      <c r="DS290" s="43">
        <v>0</v>
      </c>
      <c r="DT290" s="43">
        <v>0</v>
      </c>
      <c r="DU290" s="43">
        <v>0</v>
      </c>
      <c r="DV290" s="43">
        <v>0</v>
      </c>
      <c r="DW290" s="43">
        <v>0</v>
      </c>
      <c r="DX290" s="43">
        <v>0</v>
      </c>
      <c r="DY290" s="43">
        <v>0</v>
      </c>
      <c r="DZ290" s="43">
        <v>0</v>
      </c>
      <c r="EA290" s="57">
        <f t="shared" si="55"/>
        <v>0</v>
      </c>
      <c r="EB290" s="45" t="str">
        <f t="shared" si="46"/>
        <v>CORRECTO</v>
      </c>
      <c r="EC290" s="45"/>
    </row>
    <row r="291" spans="1:133" ht="19.5" customHeight="1" x14ac:dyDescent="0.25">
      <c r="A291" s="23">
        <v>284</v>
      </c>
      <c r="B291" s="23">
        <v>2026</v>
      </c>
      <c r="C291" s="34" t="s">
        <v>62</v>
      </c>
      <c r="D291" s="28"/>
      <c r="E291" s="117"/>
      <c r="F291" s="26"/>
      <c r="G291" s="28"/>
      <c r="H291" s="28"/>
      <c r="I291" s="29"/>
      <c r="J291" s="29"/>
      <c r="K291" s="35"/>
      <c r="L291" s="47"/>
      <c r="M291" s="32"/>
      <c r="N291" s="33"/>
      <c r="O291" s="32"/>
      <c r="P291" s="32"/>
      <c r="Q291" s="32"/>
      <c r="R291" s="32"/>
      <c r="S291" s="32"/>
      <c r="T291" s="119"/>
      <c r="U291" s="32"/>
      <c r="V291" s="35"/>
      <c r="W291" s="35"/>
      <c r="X291" s="50"/>
      <c r="Y291" s="32"/>
      <c r="Z291" s="32"/>
      <c r="AA291" s="37" t="str">
        <f>+IFERROR(VLOOKUP(AB291,LISTAS!$C$2:$D$13,2,0)," ")</f>
        <v xml:space="preserve"> </v>
      </c>
      <c r="AB291" s="38" t="str">
        <f t="shared" si="47"/>
        <v/>
      </c>
      <c r="AC291" s="47"/>
      <c r="AD291" s="40" t="str">
        <f>+IFERROR(VLOOKUP(AC291,LISTAS!$A$2:$B$207,2,0)," ")</f>
        <v xml:space="preserve"> </v>
      </c>
      <c r="AE291" s="25"/>
      <c r="AF291" s="25"/>
      <c r="AG291" s="108"/>
      <c r="AH291" s="25"/>
      <c r="AI291" s="87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51"/>
      <c r="DH291" s="151">
        <f t="shared" si="48"/>
        <v>0</v>
      </c>
      <c r="DI291" s="43">
        <f t="shared" si="49"/>
        <v>0</v>
      </c>
      <c r="DJ291" s="43">
        <f t="shared" si="50"/>
        <v>0</v>
      </c>
      <c r="DK291" s="145">
        <f t="shared" si="51"/>
        <v>0</v>
      </c>
      <c r="DL291" s="161" t="e">
        <f t="shared" si="52"/>
        <v>#DIV/0!</v>
      </c>
      <c r="DM291" s="147">
        <f t="shared" si="53"/>
        <v>0</v>
      </c>
      <c r="DN291" s="152">
        <f t="shared" si="54"/>
        <v>0</v>
      </c>
      <c r="DO291" s="147">
        <v>0</v>
      </c>
      <c r="DP291" s="43">
        <v>0</v>
      </c>
      <c r="DQ291" s="43">
        <v>0</v>
      </c>
      <c r="DR291" s="43">
        <v>0</v>
      </c>
      <c r="DS291" s="43">
        <v>0</v>
      </c>
      <c r="DT291" s="43">
        <v>0</v>
      </c>
      <c r="DU291" s="43">
        <v>0</v>
      </c>
      <c r="DV291" s="43">
        <v>0</v>
      </c>
      <c r="DW291" s="43">
        <v>0</v>
      </c>
      <c r="DX291" s="43">
        <v>0</v>
      </c>
      <c r="DY291" s="43">
        <v>0</v>
      </c>
      <c r="DZ291" s="43">
        <v>0</v>
      </c>
      <c r="EA291" s="57">
        <f t="shared" si="55"/>
        <v>0</v>
      </c>
      <c r="EB291" s="45" t="str">
        <f t="shared" si="46"/>
        <v>CORRECTO</v>
      </c>
      <c r="EC291" s="45"/>
    </row>
    <row r="292" spans="1:133" ht="19.5" customHeight="1" x14ac:dyDescent="0.25">
      <c r="A292" s="47">
        <v>285</v>
      </c>
      <c r="B292" s="23">
        <v>2026</v>
      </c>
      <c r="C292" s="34" t="s">
        <v>62</v>
      </c>
      <c r="D292" s="25"/>
      <c r="E292" s="117"/>
      <c r="F292" s="25"/>
      <c r="G292" s="28"/>
      <c r="H292" s="28"/>
      <c r="I292" s="29"/>
      <c r="J292" s="29"/>
      <c r="K292" s="35"/>
      <c r="L292" s="47"/>
      <c r="M292" s="32"/>
      <c r="N292" s="33"/>
      <c r="O292" s="32"/>
      <c r="P292" s="32"/>
      <c r="Q292" s="32"/>
      <c r="R292" s="32"/>
      <c r="S292" s="32"/>
      <c r="T292" s="119"/>
      <c r="U292" s="32"/>
      <c r="V292" s="35"/>
      <c r="W292" s="35"/>
      <c r="X292" s="50"/>
      <c r="Y292" s="32"/>
      <c r="Z292" s="32"/>
      <c r="AA292" s="37" t="str">
        <f>+IFERROR(VLOOKUP(AB292,LISTAS!$C$2:$D$13,2,0)," ")</f>
        <v xml:space="preserve"> </v>
      </c>
      <c r="AB292" s="38" t="str">
        <f t="shared" si="47"/>
        <v/>
      </c>
      <c r="AC292" s="47"/>
      <c r="AD292" s="40" t="str">
        <f>+IFERROR(VLOOKUP(AC292,LISTAS!$A$2:$B$207,2,0)," ")</f>
        <v xml:space="preserve"> </v>
      </c>
      <c r="AE292" s="25"/>
      <c r="AF292" s="25"/>
      <c r="AG292" s="108"/>
      <c r="AH292" s="25"/>
      <c r="AI292" s="87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51"/>
      <c r="DH292" s="151">
        <f t="shared" si="48"/>
        <v>0</v>
      </c>
      <c r="DI292" s="43">
        <f t="shared" si="49"/>
        <v>0</v>
      </c>
      <c r="DJ292" s="43">
        <f t="shared" si="50"/>
        <v>0</v>
      </c>
      <c r="DK292" s="145">
        <f t="shared" si="51"/>
        <v>0</v>
      </c>
      <c r="DL292" s="161" t="e">
        <f t="shared" si="52"/>
        <v>#DIV/0!</v>
      </c>
      <c r="DM292" s="147">
        <f t="shared" si="53"/>
        <v>0</v>
      </c>
      <c r="DN292" s="152">
        <f t="shared" si="54"/>
        <v>0</v>
      </c>
      <c r="DO292" s="147">
        <v>0</v>
      </c>
      <c r="DP292" s="43">
        <v>0</v>
      </c>
      <c r="DQ292" s="43">
        <v>0</v>
      </c>
      <c r="DR292" s="43">
        <v>0</v>
      </c>
      <c r="DS292" s="43">
        <v>0</v>
      </c>
      <c r="DT292" s="43">
        <v>0</v>
      </c>
      <c r="DU292" s="43">
        <v>0</v>
      </c>
      <c r="DV292" s="43">
        <v>0</v>
      </c>
      <c r="DW292" s="43">
        <v>0</v>
      </c>
      <c r="DX292" s="43">
        <v>0</v>
      </c>
      <c r="DY292" s="43">
        <v>0</v>
      </c>
      <c r="DZ292" s="43">
        <v>0</v>
      </c>
      <c r="EA292" s="57">
        <f t="shared" si="55"/>
        <v>0</v>
      </c>
      <c r="EB292" s="45" t="str">
        <f t="shared" si="46"/>
        <v>CORRECTO</v>
      </c>
      <c r="EC292" s="45"/>
    </row>
    <row r="293" spans="1:133" ht="19.5" customHeight="1" x14ac:dyDescent="0.25">
      <c r="A293" s="47">
        <v>286</v>
      </c>
      <c r="B293" s="23">
        <v>2026</v>
      </c>
      <c r="C293" s="34" t="s">
        <v>62</v>
      </c>
      <c r="D293" s="28"/>
      <c r="E293" s="117"/>
      <c r="F293" s="25"/>
      <c r="G293" s="28"/>
      <c r="H293" s="28"/>
      <c r="I293" s="29"/>
      <c r="J293" s="29"/>
      <c r="K293" s="35"/>
      <c r="L293" s="47"/>
      <c r="M293" s="32"/>
      <c r="N293" s="33"/>
      <c r="O293" s="32"/>
      <c r="P293" s="32"/>
      <c r="Q293" s="32"/>
      <c r="R293" s="32"/>
      <c r="S293" s="32"/>
      <c r="T293" s="119"/>
      <c r="U293" s="32"/>
      <c r="V293" s="35"/>
      <c r="W293" s="35"/>
      <c r="X293" s="50"/>
      <c r="Y293" s="32"/>
      <c r="Z293" s="32"/>
      <c r="AA293" s="37" t="str">
        <f>+IFERROR(VLOOKUP(AB293,LISTAS!$C$2:$D$13,2,0)," ")</f>
        <v xml:space="preserve"> </v>
      </c>
      <c r="AB293" s="38" t="str">
        <f t="shared" si="47"/>
        <v/>
      </c>
      <c r="AC293" s="47"/>
      <c r="AD293" s="40" t="str">
        <f>+IFERROR(VLOOKUP(AC293,LISTAS!$A$2:$B$207,2,0)," ")</f>
        <v xml:space="preserve"> </v>
      </c>
      <c r="AE293" s="25"/>
      <c r="AF293" s="25"/>
      <c r="AG293" s="108"/>
      <c r="AH293" s="25"/>
      <c r="AI293" s="87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51"/>
      <c r="DH293" s="151">
        <f t="shared" si="48"/>
        <v>0</v>
      </c>
      <c r="DI293" s="43">
        <f t="shared" si="49"/>
        <v>0</v>
      </c>
      <c r="DJ293" s="43">
        <f t="shared" si="50"/>
        <v>0</v>
      </c>
      <c r="DK293" s="145">
        <f t="shared" si="51"/>
        <v>0</v>
      </c>
      <c r="DL293" s="161" t="e">
        <f t="shared" si="52"/>
        <v>#DIV/0!</v>
      </c>
      <c r="DM293" s="147">
        <f t="shared" si="53"/>
        <v>0</v>
      </c>
      <c r="DN293" s="152">
        <f t="shared" si="54"/>
        <v>0</v>
      </c>
      <c r="DO293" s="147">
        <v>0</v>
      </c>
      <c r="DP293" s="43">
        <v>0</v>
      </c>
      <c r="DQ293" s="43">
        <v>0</v>
      </c>
      <c r="DR293" s="43">
        <v>0</v>
      </c>
      <c r="DS293" s="43">
        <v>0</v>
      </c>
      <c r="DT293" s="43">
        <v>0</v>
      </c>
      <c r="DU293" s="43">
        <v>0</v>
      </c>
      <c r="DV293" s="43">
        <v>0</v>
      </c>
      <c r="DW293" s="43">
        <v>0</v>
      </c>
      <c r="DX293" s="43">
        <v>0</v>
      </c>
      <c r="DY293" s="43">
        <v>0</v>
      </c>
      <c r="DZ293" s="43">
        <v>0</v>
      </c>
      <c r="EA293" s="57">
        <f t="shared" si="55"/>
        <v>0</v>
      </c>
      <c r="EB293" s="45" t="str">
        <f t="shared" si="46"/>
        <v>CORRECTO</v>
      </c>
      <c r="EC293" s="45"/>
    </row>
    <row r="294" spans="1:133" ht="19.5" customHeight="1" x14ac:dyDescent="0.25">
      <c r="A294" s="47">
        <v>287</v>
      </c>
      <c r="B294" s="23">
        <v>2026</v>
      </c>
      <c r="C294" s="34" t="s">
        <v>62</v>
      </c>
      <c r="D294" s="25"/>
      <c r="E294" s="25"/>
      <c r="F294" s="25"/>
      <c r="G294" s="28"/>
      <c r="H294" s="28"/>
      <c r="I294" s="29"/>
      <c r="J294" s="29"/>
      <c r="K294" s="35"/>
      <c r="L294" s="47"/>
      <c r="M294" s="32"/>
      <c r="N294" s="33"/>
      <c r="O294" s="32"/>
      <c r="P294" s="32"/>
      <c r="Q294" s="32"/>
      <c r="R294" s="32"/>
      <c r="S294" s="32"/>
      <c r="T294" s="119"/>
      <c r="U294" s="32"/>
      <c r="V294" s="35"/>
      <c r="W294" s="35"/>
      <c r="X294" s="50"/>
      <c r="Y294" s="32"/>
      <c r="Z294" s="32"/>
      <c r="AA294" s="37" t="str">
        <f>+IFERROR(VLOOKUP(AB294,LISTAS!$C$2:$D$13,2,0)," ")</f>
        <v xml:space="preserve"> </v>
      </c>
      <c r="AB294" s="38" t="str">
        <f t="shared" si="47"/>
        <v/>
      </c>
      <c r="AC294" s="47"/>
      <c r="AD294" s="40" t="str">
        <f>+IFERROR(VLOOKUP(AC294,LISTAS!$A$2:$B$207,2,0)," ")</f>
        <v xml:space="preserve"> </v>
      </c>
      <c r="AE294" s="25"/>
      <c r="AF294" s="25"/>
      <c r="AG294" s="108"/>
      <c r="AH294" s="25"/>
      <c r="AI294" s="87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51"/>
      <c r="DH294" s="151">
        <f t="shared" si="48"/>
        <v>0</v>
      </c>
      <c r="DI294" s="43">
        <f t="shared" si="49"/>
        <v>0</v>
      </c>
      <c r="DJ294" s="43">
        <f t="shared" si="50"/>
        <v>0</v>
      </c>
      <c r="DK294" s="145">
        <f t="shared" si="51"/>
        <v>0</v>
      </c>
      <c r="DL294" s="161" t="e">
        <f t="shared" si="52"/>
        <v>#DIV/0!</v>
      </c>
      <c r="DM294" s="147">
        <f t="shared" si="53"/>
        <v>0</v>
      </c>
      <c r="DN294" s="152">
        <f t="shared" si="54"/>
        <v>0</v>
      </c>
      <c r="DO294" s="147">
        <v>0</v>
      </c>
      <c r="DP294" s="43">
        <v>0</v>
      </c>
      <c r="DQ294" s="43">
        <v>0</v>
      </c>
      <c r="DR294" s="43">
        <v>0</v>
      </c>
      <c r="DS294" s="43">
        <v>0</v>
      </c>
      <c r="DT294" s="43">
        <v>0</v>
      </c>
      <c r="DU294" s="43">
        <v>0</v>
      </c>
      <c r="DV294" s="43">
        <v>0</v>
      </c>
      <c r="DW294" s="43">
        <v>0</v>
      </c>
      <c r="DX294" s="43">
        <v>0</v>
      </c>
      <c r="DY294" s="43">
        <v>0</v>
      </c>
      <c r="DZ294" s="43">
        <v>0</v>
      </c>
      <c r="EA294" s="57">
        <f t="shared" si="55"/>
        <v>0</v>
      </c>
      <c r="EB294" s="45" t="str">
        <f t="shared" si="46"/>
        <v>CORRECTO</v>
      </c>
      <c r="EC294" s="45"/>
    </row>
    <row r="295" spans="1:133" ht="19.5" customHeight="1" x14ac:dyDescent="0.25">
      <c r="A295" s="23">
        <v>288</v>
      </c>
      <c r="B295" s="23">
        <v>2026</v>
      </c>
      <c r="C295" s="34" t="s">
        <v>62</v>
      </c>
      <c r="D295" s="28"/>
      <c r="E295" s="24"/>
      <c r="F295" s="25"/>
      <c r="G295" s="28"/>
      <c r="H295" s="28"/>
      <c r="I295" s="29"/>
      <c r="J295" s="29"/>
      <c r="K295" s="35"/>
      <c r="L295" s="47"/>
      <c r="M295" s="32"/>
      <c r="N295" s="54"/>
      <c r="O295" s="32"/>
      <c r="P295" s="32"/>
      <c r="Q295" s="32"/>
      <c r="R295" s="32"/>
      <c r="S295" s="32"/>
      <c r="T295" s="119"/>
      <c r="U295" s="32"/>
      <c r="V295" s="35"/>
      <c r="W295" s="35"/>
      <c r="X295" s="50"/>
      <c r="Y295" s="32"/>
      <c r="Z295" s="32"/>
      <c r="AA295" s="37" t="str">
        <f>+IFERROR(VLOOKUP(AB295,LISTAS!$C$2:$D$13,2,0)," ")</f>
        <v xml:space="preserve"> </v>
      </c>
      <c r="AB295" s="38" t="str">
        <f t="shared" si="47"/>
        <v/>
      </c>
      <c r="AC295" s="47"/>
      <c r="AD295" s="40" t="str">
        <f>+IFERROR(VLOOKUP(AC295,LISTAS!$A$2:$B$207,2,0)," ")</f>
        <v xml:space="preserve"> </v>
      </c>
      <c r="AE295" s="25"/>
      <c r="AF295" s="25"/>
      <c r="AG295" s="108"/>
      <c r="AH295" s="25"/>
      <c r="AI295" s="87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51"/>
      <c r="DH295" s="151">
        <f t="shared" si="48"/>
        <v>0</v>
      </c>
      <c r="DI295" s="43">
        <f t="shared" si="49"/>
        <v>0</v>
      </c>
      <c r="DJ295" s="43">
        <f t="shared" si="50"/>
        <v>0</v>
      </c>
      <c r="DK295" s="145">
        <f t="shared" si="51"/>
        <v>0</v>
      </c>
      <c r="DL295" s="161" t="e">
        <f t="shared" si="52"/>
        <v>#DIV/0!</v>
      </c>
      <c r="DM295" s="147">
        <f t="shared" si="53"/>
        <v>0</v>
      </c>
      <c r="DN295" s="152">
        <f t="shared" si="54"/>
        <v>0</v>
      </c>
      <c r="DO295" s="147">
        <v>0</v>
      </c>
      <c r="DP295" s="43">
        <v>0</v>
      </c>
      <c r="DQ295" s="43">
        <v>0</v>
      </c>
      <c r="DR295" s="43">
        <v>0</v>
      </c>
      <c r="DS295" s="43">
        <v>0</v>
      </c>
      <c r="DT295" s="43">
        <v>0</v>
      </c>
      <c r="DU295" s="43">
        <v>0</v>
      </c>
      <c r="DV295" s="43">
        <v>0</v>
      </c>
      <c r="DW295" s="43">
        <v>0</v>
      </c>
      <c r="DX295" s="43">
        <v>0</v>
      </c>
      <c r="DY295" s="43">
        <v>0</v>
      </c>
      <c r="DZ295" s="43">
        <v>0</v>
      </c>
      <c r="EA295" s="57">
        <f t="shared" si="55"/>
        <v>0</v>
      </c>
      <c r="EB295" s="45" t="str">
        <f t="shared" si="46"/>
        <v>CORRECTO</v>
      </c>
      <c r="EC295" s="45"/>
    </row>
    <row r="296" spans="1:133" ht="19.5" customHeight="1" x14ac:dyDescent="0.25">
      <c r="A296" s="47">
        <v>289</v>
      </c>
      <c r="B296" s="23">
        <v>2026</v>
      </c>
      <c r="C296" s="34" t="s">
        <v>62</v>
      </c>
      <c r="D296" s="28"/>
      <c r="E296" s="117"/>
      <c r="F296" s="25"/>
      <c r="G296" s="28"/>
      <c r="H296" s="49"/>
      <c r="I296" s="28"/>
      <c r="J296" s="28"/>
      <c r="K296" s="35"/>
      <c r="L296" s="47"/>
      <c r="M296" s="32"/>
      <c r="N296" s="33"/>
      <c r="O296" s="32"/>
      <c r="P296" s="53"/>
      <c r="Q296" s="53"/>
      <c r="R296" s="53"/>
      <c r="S296" s="32"/>
      <c r="T296" s="34"/>
      <c r="U296" s="32"/>
      <c r="V296" s="35"/>
      <c r="W296" s="35"/>
      <c r="X296" s="50"/>
      <c r="Y296" s="32"/>
      <c r="Z296" s="32"/>
      <c r="AA296" s="37" t="str">
        <f>+IFERROR(VLOOKUP(AB296,LISTAS!$C$2:$D$13,2,0)," ")</f>
        <v xml:space="preserve"> </v>
      </c>
      <c r="AB296" s="38" t="str">
        <f t="shared" si="47"/>
        <v/>
      </c>
      <c r="AC296" s="47"/>
      <c r="AD296" s="40" t="str">
        <f>+IFERROR(VLOOKUP(AC296,LISTAS!$A$2:$B$207,2,0)," ")</f>
        <v xml:space="preserve"> </v>
      </c>
      <c r="AE296" s="25"/>
      <c r="AF296" s="25"/>
      <c r="AG296" s="108"/>
      <c r="AH296" s="25"/>
      <c r="AI296" s="87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51"/>
      <c r="DH296" s="151">
        <f t="shared" si="48"/>
        <v>0</v>
      </c>
      <c r="DI296" s="43">
        <f t="shared" si="49"/>
        <v>0</v>
      </c>
      <c r="DJ296" s="43">
        <f t="shared" si="50"/>
        <v>0</v>
      </c>
      <c r="DK296" s="145">
        <f t="shared" si="51"/>
        <v>0</v>
      </c>
      <c r="DL296" s="161" t="e">
        <f t="shared" si="52"/>
        <v>#DIV/0!</v>
      </c>
      <c r="DM296" s="147">
        <f t="shared" si="53"/>
        <v>0</v>
      </c>
      <c r="DN296" s="152">
        <f t="shared" si="54"/>
        <v>0</v>
      </c>
      <c r="DO296" s="147">
        <v>0</v>
      </c>
      <c r="DP296" s="43">
        <v>0</v>
      </c>
      <c r="DQ296" s="43">
        <v>0</v>
      </c>
      <c r="DR296" s="43">
        <v>0</v>
      </c>
      <c r="DS296" s="43">
        <v>0</v>
      </c>
      <c r="DT296" s="43">
        <v>0</v>
      </c>
      <c r="DU296" s="43">
        <v>0</v>
      </c>
      <c r="DV296" s="43">
        <v>0</v>
      </c>
      <c r="DW296" s="43">
        <v>0</v>
      </c>
      <c r="DX296" s="43">
        <v>0</v>
      </c>
      <c r="DY296" s="43">
        <v>0</v>
      </c>
      <c r="DZ296" s="43">
        <v>0</v>
      </c>
      <c r="EA296" s="57">
        <f t="shared" si="55"/>
        <v>0</v>
      </c>
      <c r="EB296" s="45" t="str">
        <f t="shared" si="46"/>
        <v>CORRECTO</v>
      </c>
      <c r="EC296" s="45"/>
    </row>
    <row r="297" spans="1:133" ht="19.5" customHeight="1" x14ac:dyDescent="0.25">
      <c r="A297" s="47">
        <v>290</v>
      </c>
      <c r="B297" s="23">
        <v>2026</v>
      </c>
      <c r="C297" s="34" t="s">
        <v>62</v>
      </c>
      <c r="D297" s="28"/>
      <c r="E297" s="117"/>
      <c r="F297" s="25"/>
      <c r="G297" s="28"/>
      <c r="H297" s="49"/>
      <c r="I297" s="28"/>
      <c r="J297" s="28"/>
      <c r="K297" s="35"/>
      <c r="L297" s="47"/>
      <c r="M297" s="32"/>
      <c r="N297" s="33"/>
      <c r="O297" s="32"/>
      <c r="P297" s="53"/>
      <c r="Q297" s="53"/>
      <c r="R297" s="53"/>
      <c r="S297" s="32"/>
      <c r="T297" s="34"/>
      <c r="U297" s="32"/>
      <c r="V297" s="35"/>
      <c r="W297" s="35"/>
      <c r="X297" s="50"/>
      <c r="Y297" s="32"/>
      <c r="Z297" s="32"/>
      <c r="AA297" s="37" t="str">
        <f>+IFERROR(VLOOKUP(AB297,LISTAS!$C$2:$D$13,2,0)," ")</f>
        <v xml:space="preserve"> </v>
      </c>
      <c r="AB297" s="38" t="str">
        <f t="shared" si="47"/>
        <v/>
      </c>
      <c r="AC297" s="47"/>
      <c r="AD297" s="40" t="str">
        <f>+IFERROR(VLOOKUP(AC297,LISTAS!$A$2:$B$207,2,0)," ")</f>
        <v xml:space="preserve"> </v>
      </c>
      <c r="AE297" s="25"/>
      <c r="AF297" s="25"/>
      <c r="AG297" s="108"/>
      <c r="AH297" s="25"/>
      <c r="AI297" s="87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51"/>
      <c r="DH297" s="151">
        <f t="shared" si="48"/>
        <v>0</v>
      </c>
      <c r="DI297" s="43">
        <f t="shared" si="49"/>
        <v>0</v>
      </c>
      <c r="DJ297" s="43">
        <f t="shared" si="50"/>
        <v>0</v>
      </c>
      <c r="DK297" s="145">
        <f t="shared" si="51"/>
        <v>0</v>
      </c>
      <c r="DL297" s="161" t="e">
        <f t="shared" si="52"/>
        <v>#DIV/0!</v>
      </c>
      <c r="DM297" s="147">
        <f t="shared" si="53"/>
        <v>0</v>
      </c>
      <c r="DN297" s="152">
        <f t="shared" si="54"/>
        <v>0</v>
      </c>
      <c r="DO297" s="147">
        <v>0</v>
      </c>
      <c r="DP297" s="43">
        <v>0</v>
      </c>
      <c r="DQ297" s="43">
        <v>0</v>
      </c>
      <c r="DR297" s="43">
        <v>0</v>
      </c>
      <c r="DS297" s="43">
        <v>0</v>
      </c>
      <c r="DT297" s="43">
        <v>0</v>
      </c>
      <c r="DU297" s="43">
        <v>0</v>
      </c>
      <c r="DV297" s="43">
        <v>0</v>
      </c>
      <c r="DW297" s="43">
        <v>0</v>
      </c>
      <c r="DX297" s="43">
        <v>0</v>
      </c>
      <c r="DY297" s="43">
        <v>0</v>
      </c>
      <c r="DZ297" s="43">
        <v>0</v>
      </c>
      <c r="EA297" s="57">
        <f t="shared" si="55"/>
        <v>0</v>
      </c>
      <c r="EB297" s="45" t="str">
        <f t="shared" si="46"/>
        <v>CORRECTO</v>
      </c>
      <c r="EC297" s="45"/>
    </row>
    <row r="298" spans="1:133" ht="19.5" customHeight="1" x14ac:dyDescent="0.25">
      <c r="A298" s="23">
        <v>291</v>
      </c>
      <c r="B298" s="23">
        <v>2026</v>
      </c>
      <c r="C298" s="34" t="s">
        <v>62</v>
      </c>
      <c r="D298" s="28"/>
      <c r="E298" s="117"/>
      <c r="F298" s="25"/>
      <c r="G298" s="28"/>
      <c r="H298" s="49"/>
      <c r="I298" s="28"/>
      <c r="J298" s="28"/>
      <c r="K298" s="35"/>
      <c r="L298" s="47"/>
      <c r="M298" s="32"/>
      <c r="N298" s="33"/>
      <c r="O298" s="32"/>
      <c r="P298" s="53"/>
      <c r="Q298" s="53"/>
      <c r="R298" s="53"/>
      <c r="S298" s="32"/>
      <c r="T298" s="34"/>
      <c r="U298" s="32"/>
      <c r="V298" s="35"/>
      <c r="W298" s="35"/>
      <c r="X298" s="50"/>
      <c r="Y298" s="32"/>
      <c r="Z298" s="32"/>
      <c r="AA298" s="37" t="str">
        <f>+IFERROR(VLOOKUP(AB298,LISTAS!$C$2:$D$13,2,0)," ")</f>
        <v xml:space="preserve"> </v>
      </c>
      <c r="AB298" s="38" t="str">
        <f t="shared" si="47"/>
        <v/>
      </c>
      <c r="AC298" s="47"/>
      <c r="AD298" s="40" t="str">
        <f>+IFERROR(VLOOKUP(AC298,LISTAS!$A$2:$B$207,2,0)," ")</f>
        <v xml:space="preserve"> </v>
      </c>
      <c r="AE298" s="25"/>
      <c r="AF298" s="25"/>
      <c r="AG298" s="108"/>
      <c r="AH298" s="25"/>
      <c r="AI298" s="87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51"/>
      <c r="DH298" s="151">
        <f t="shared" si="48"/>
        <v>0</v>
      </c>
      <c r="DI298" s="43">
        <f t="shared" si="49"/>
        <v>0</v>
      </c>
      <c r="DJ298" s="43">
        <f t="shared" si="50"/>
        <v>0</v>
      </c>
      <c r="DK298" s="145">
        <f t="shared" si="51"/>
        <v>0</v>
      </c>
      <c r="DL298" s="161" t="e">
        <f t="shared" si="52"/>
        <v>#DIV/0!</v>
      </c>
      <c r="DM298" s="147">
        <f t="shared" si="53"/>
        <v>0</v>
      </c>
      <c r="DN298" s="152">
        <f t="shared" si="54"/>
        <v>0</v>
      </c>
      <c r="DO298" s="147">
        <v>0</v>
      </c>
      <c r="DP298" s="43">
        <v>0</v>
      </c>
      <c r="DQ298" s="43">
        <v>0</v>
      </c>
      <c r="DR298" s="43">
        <v>0</v>
      </c>
      <c r="DS298" s="43">
        <v>0</v>
      </c>
      <c r="DT298" s="43">
        <v>0</v>
      </c>
      <c r="DU298" s="43">
        <v>0</v>
      </c>
      <c r="DV298" s="43">
        <v>0</v>
      </c>
      <c r="DW298" s="43">
        <v>0</v>
      </c>
      <c r="DX298" s="43">
        <v>0</v>
      </c>
      <c r="DY298" s="43">
        <v>0</v>
      </c>
      <c r="DZ298" s="43">
        <v>0</v>
      </c>
      <c r="EA298" s="57">
        <f t="shared" si="55"/>
        <v>0</v>
      </c>
      <c r="EB298" s="45" t="str">
        <f t="shared" si="46"/>
        <v>CORRECTO</v>
      </c>
      <c r="EC298" s="45"/>
    </row>
    <row r="299" spans="1:133" ht="19.5" customHeight="1" x14ac:dyDescent="0.25">
      <c r="A299" s="47">
        <v>292</v>
      </c>
      <c r="B299" s="23">
        <v>2026</v>
      </c>
      <c r="C299" s="34" t="s">
        <v>62</v>
      </c>
      <c r="D299" s="28"/>
      <c r="E299" s="117"/>
      <c r="F299" s="25"/>
      <c r="G299" s="28"/>
      <c r="H299" s="49"/>
      <c r="I299" s="28"/>
      <c r="J299" s="28"/>
      <c r="K299" s="35"/>
      <c r="L299" s="47"/>
      <c r="M299" s="32"/>
      <c r="N299" s="33"/>
      <c r="O299" s="32"/>
      <c r="P299" s="53"/>
      <c r="Q299" s="53"/>
      <c r="R299" s="53"/>
      <c r="S299" s="32"/>
      <c r="T299" s="34"/>
      <c r="U299" s="32"/>
      <c r="V299" s="35"/>
      <c r="W299" s="35"/>
      <c r="X299" s="50"/>
      <c r="Y299" s="32"/>
      <c r="Z299" s="32"/>
      <c r="AA299" s="37" t="str">
        <f>+IFERROR(VLOOKUP(AB299,LISTAS!$C$2:$D$13,2,0)," ")</f>
        <v xml:space="preserve"> </v>
      </c>
      <c r="AB299" s="38" t="str">
        <f t="shared" si="47"/>
        <v/>
      </c>
      <c r="AC299" s="47"/>
      <c r="AD299" s="40" t="str">
        <f>+IFERROR(VLOOKUP(AC299,LISTAS!$A$2:$B$207,2,0)," ")</f>
        <v xml:space="preserve"> </v>
      </c>
      <c r="AE299" s="25"/>
      <c r="AF299" s="25"/>
      <c r="AG299" s="108"/>
      <c r="AH299" s="25"/>
      <c r="AI299" s="87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51"/>
      <c r="DH299" s="151">
        <f t="shared" si="48"/>
        <v>0</v>
      </c>
      <c r="DI299" s="43">
        <f t="shared" si="49"/>
        <v>0</v>
      </c>
      <c r="DJ299" s="43">
        <f t="shared" si="50"/>
        <v>0</v>
      </c>
      <c r="DK299" s="145">
        <f t="shared" si="51"/>
        <v>0</v>
      </c>
      <c r="DL299" s="161" t="e">
        <f t="shared" si="52"/>
        <v>#DIV/0!</v>
      </c>
      <c r="DM299" s="147">
        <f t="shared" si="53"/>
        <v>0</v>
      </c>
      <c r="DN299" s="152">
        <f t="shared" si="54"/>
        <v>0</v>
      </c>
      <c r="DO299" s="147">
        <v>0</v>
      </c>
      <c r="DP299" s="43">
        <v>0</v>
      </c>
      <c r="DQ299" s="43">
        <v>0</v>
      </c>
      <c r="DR299" s="43">
        <v>0</v>
      </c>
      <c r="DS299" s="43">
        <v>0</v>
      </c>
      <c r="DT299" s="43">
        <v>0</v>
      </c>
      <c r="DU299" s="43">
        <v>0</v>
      </c>
      <c r="DV299" s="43">
        <v>0</v>
      </c>
      <c r="DW299" s="43">
        <v>0</v>
      </c>
      <c r="DX299" s="43">
        <v>0</v>
      </c>
      <c r="DY299" s="43">
        <v>0</v>
      </c>
      <c r="DZ299" s="43">
        <v>0</v>
      </c>
      <c r="EA299" s="57">
        <f t="shared" si="55"/>
        <v>0</v>
      </c>
      <c r="EB299" s="45" t="str">
        <f t="shared" si="46"/>
        <v>CORRECTO</v>
      </c>
      <c r="EC299" s="45"/>
    </row>
    <row r="300" spans="1:133" ht="19.5" customHeight="1" x14ac:dyDescent="0.25">
      <c r="A300" s="47">
        <v>293</v>
      </c>
      <c r="B300" s="23">
        <v>2026</v>
      </c>
      <c r="C300" s="34" t="s">
        <v>62</v>
      </c>
      <c r="D300" s="28"/>
      <c r="E300" s="117"/>
      <c r="F300" s="25"/>
      <c r="G300" s="28"/>
      <c r="H300" s="49"/>
      <c r="I300" s="28"/>
      <c r="J300" s="28"/>
      <c r="K300" s="35"/>
      <c r="L300" s="47"/>
      <c r="M300" s="32"/>
      <c r="N300" s="33"/>
      <c r="O300" s="32"/>
      <c r="P300" s="53"/>
      <c r="Q300" s="53"/>
      <c r="R300" s="53"/>
      <c r="S300" s="32"/>
      <c r="T300" s="34"/>
      <c r="U300" s="32"/>
      <c r="V300" s="35"/>
      <c r="W300" s="35"/>
      <c r="X300" s="50"/>
      <c r="Y300" s="32"/>
      <c r="Z300" s="32"/>
      <c r="AA300" s="37" t="str">
        <f>+IFERROR(VLOOKUP(AB300,LISTAS!$C$2:$D$13,2,0)," ")</f>
        <v xml:space="preserve"> </v>
      </c>
      <c r="AB300" s="38" t="str">
        <f t="shared" si="47"/>
        <v/>
      </c>
      <c r="AC300" s="47"/>
      <c r="AD300" s="40" t="str">
        <f>+IFERROR(VLOOKUP(AC300,LISTAS!$A$2:$B$207,2,0)," ")</f>
        <v xml:space="preserve"> </v>
      </c>
      <c r="AE300" s="25"/>
      <c r="AF300" s="25"/>
      <c r="AG300" s="108"/>
      <c r="AH300" s="25"/>
      <c r="AI300" s="87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51"/>
      <c r="DH300" s="151">
        <f t="shared" si="48"/>
        <v>0</v>
      </c>
      <c r="DI300" s="43">
        <f t="shared" si="49"/>
        <v>0</v>
      </c>
      <c r="DJ300" s="43">
        <f t="shared" si="50"/>
        <v>0</v>
      </c>
      <c r="DK300" s="145">
        <f t="shared" si="51"/>
        <v>0</v>
      </c>
      <c r="DL300" s="161" t="e">
        <f t="shared" si="52"/>
        <v>#DIV/0!</v>
      </c>
      <c r="DM300" s="147">
        <f t="shared" si="53"/>
        <v>0</v>
      </c>
      <c r="DN300" s="152">
        <f t="shared" si="54"/>
        <v>0</v>
      </c>
      <c r="DO300" s="147">
        <v>0</v>
      </c>
      <c r="DP300" s="43">
        <v>0</v>
      </c>
      <c r="DQ300" s="43">
        <v>0</v>
      </c>
      <c r="DR300" s="43">
        <v>0</v>
      </c>
      <c r="DS300" s="43">
        <v>0</v>
      </c>
      <c r="DT300" s="43">
        <v>0</v>
      </c>
      <c r="DU300" s="43">
        <v>0</v>
      </c>
      <c r="DV300" s="43">
        <v>0</v>
      </c>
      <c r="DW300" s="43">
        <v>0</v>
      </c>
      <c r="DX300" s="43">
        <v>0</v>
      </c>
      <c r="DY300" s="43">
        <v>0</v>
      </c>
      <c r="DZ300" s="43">
        <v>0</v>
      </c>
      <c r="EA300" s="57">
        <f t="shared" si="55"/>
        <v>0</v>
      </c>
      <c r="EB300" s="45" t="str">
        <f t="shared" si="46"/>
        <v>CORRECTO</v>
      </c>
      <c r="EC300" s="45"/>
    </row>
    <row r="301" spans="1:133" ht="19.5" customHeight="1" x14ac:dyDescent="0.25">
      <c r="A301" s="47">
        <v>294</v>
      </c>
      <c r="B301" s="23">
        <v>2026</v>
      </c>
      <c r="C301" s="34" t="s">
        <v>62</v>
      </c>
      <c r="D301" s="28"/>
      <c r="E301" s="117"/>
      <c r="F301" s="25"/>
      <c r="G301" s="28"/>
      <c r="H301" s="49"/>
      <c r="I301" s="28"/>
      <c r="J301" s="28"/>
      <c r="K301" s="35"/>
      <c r="L301" s="47"/>
      <c r="M301" s="32"/>
      <c r="N301" s="54"/>
      <c r="O301" s="53"/>
      <c r="P301" s="53"/>
      <c r="Q301" s="53"/>
      <c r="R301" s="53"/>
      <c r="S301" s="32"/>
      <c r="T301" s="55"/>
      <c r="U301" s="32"/>
      <c r="V301" s="35"/>
      <c r="W301" s="35"/>
      <c r="X301" s="50"/>
      <c r="Y301" s="32"/>
      <c r="Z301" s="32"/>
      <c r="AA301" s="37" t="str">
        <f>+IFERROR(VLOOKUP(AB301,LISTAS!$C$2:$D$13,2,0)," ")</f>
        <v xml:space="preserve"> </v>
      </c>
      <c r="AB301" s="38" t="str">
        <f t="shared" si="47"/>
        <v/>
      </c>
      <c r="AC301" s="47"/>
      <c r="AD301" s="40" t="str">
        <f>+IFERROR(VLOOKUP(AC301,LISTAS!$A$2:$B$207,2,0)," ")</f>
        <v xml:space="preserve"> </v>
      </c>
      <c r="AE301" s="25"/>
      <c r="AF301" s="25"/>
      <c r="AG301" s="108"/>
      <c r="AH301" s="25"/>
      <c r="AI301" s="87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51"/>
      <c r="DH301" s="151">
        <f t="shared" si="48"/>
        <v>0</v>
      </c>
      <c r="DI301" s="43">
        <f t="shared" si="49"/>
        <v>0</v>
      </c>
      <c r="DJ301" s="43">
        <f t="shared" si="50"/>
        <v>0</v>
      </c>
      <c r="DK301" s="145">
        <f t="shared" si="51"/>
        <v>0</v>
      </c>
      <c r="DL301" s="161" t="e">
        <f t="shared" si="52"/>
        <v>#DIV/0!</v>
      </c>
      <c r="DM301" s="147">
        <f t="shared" si="53"/>
        <v>0</v>
      </c>
      <c r="DN301" s="152">
        <f t="shared" si="54"/>
        <v>0</v>
      </c>
      <c r="DO301" s="147">
        <v>0</v>
      </c>
      <c r="DP301" s="43">
        <v>0</v>
      </c>
      <c r="DQ301" s="43">
        <v>0</v>
      </c>
      <c r="DR301" s="43">
        <v>0</v>
      </c>
      <c r="DS301" s="43">
        <v>0</v>
      </c>
      <c r="DT301" s="43">
        <v>0</v>
      </c>
      <c r="DU301" s="43">
        <v>0</v>
      </c>
      <c r="DV301" s="43">
        <v>0</v>
      </c>
      <c r="DW301" s="43">
        <v>0</v>
      </c>
      <c r="DX301" s="43">
        <v>0</v>
      </c>
      <c r="DY301" s="43">
        <v>0</v>
      </c>
      <c r="DZ301" s="43">
        <v>0</v>
      </c>
      <c r="EA301" s="57">
        <f t="shared" si="55"/>
        <v>0</v>
      </c>
      <c r="EB301" s="45" t="str">
        <f t="shared" si="46"/>
        <v>CORRECTO</v>
      </c>
      <c r="EC301" s="45"/>
    </row>
    <row r="302" spans="1:133" ht="19.5" customHeight="1" x14ac:dyDescent="0.25">
      <c r="A302" s="23">
        <v>295</v>
      </c>
      <c r="B302" s="23">
        <v>2026</v>
      </c>
      <c r="C302" s="34" t="s">
        <v>62</v>
      </c>
      <c r="D302" s="28"/>
      <c r="E302" s="117"/>
      <c r="F302" s="25"/>
      <c r="G302" s="28"/>
      <c r="H302" s="49"/>
      <c r="I302" s="28"/>
      <c r="J302" s="28"/>
      <c r="K302" s="35"/>
      <c r="L302" s="47"/>
      <c r="M302" s="32"/>
      <c r="N302" s="54"/>
      <c r="O302" s="53"/>
      <c r="P302" s="53"/>
      <c r="Q302" s="53"/>
      <c r="R302" s="53"/>
      <c r="S302" s="32"/>
      <c r="T302" s="55"/>
      <c r="U302" s="32"/>
      <c r="V302" s="35"/>
      <c r="W302" s="35"/>
      <c r="X302" s="50"/>
      <c r="Y302" s="32"/>
      <c r="Z302" s="32"/>
      <c r="AA302" s="37" t="str">
        <f>+IFERROR(VLOOKUP(AB302,LISTAS!$C$2:$D$13,2,0)," ")</f>
        <v xml:space="preserve"> </v>
      </c>
      <c r="AB302" s="38" t="str">
        <f t="shared" si="47"/>
        <v/>
      </c>
      <c r="AC302" s="47"/>
      <c r="AD302" s="40" t="str">
        <f>+IFERROR(VLOOKUP(AC302,LISTAS!$A$2:$B$207,2,0)," ")</f>
        <v xml:space="preserve"> </v>
      </c>
      <c r="AE302" s="25"/>
      <c r="AF302" s="25"/>
      <c r="AG302" s="108"/>
      <c r="AH302" s="25"/>
      <c r="AI302" s="87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51"/>
      <c r="DH302" s="151">
        <f t="shared" si="48"/>
        <v>0</v>
      </c>
      <c r="DI302" s="43">
        <f t="shared" si="49"/>
        <v>0</v>
      </c>
      <c r="DJ302" s="43">
        <f t="shared" si="50"/>
        <v>0</v>
      </c>
      <c r="DK302" s="145">
        <f t="shared" si="51"/>
        <v>0</v>
      </c>
      <c r="DL302" s="161" t="e">
        <f t="shared" si="52"/>
        <v>#DIV/0!</v>
      </c>
      <c r="DM302" s="147">
        <f t="shared" si="53"/>
        <v>0</v>
      </c>
      <c r="DN302" s="152">
        <f t="shared" si="54"/>
        <v>0</v>
      </c>
      <c r="DO302" s="147">
        <v>0</v>
      </c>
      <c r="DP302" s="43">
        <v>0</v>
      </c>
      <c r="DQ302" s="43">
        <v>0</v>
      </c>
      <c r="DR302" s="43">
        <v>0</v>
      </c>
      <c r="DS302" s="43">
        <v>0</v>
      </c>
      <c r="DT302" s="43">
        <v>0</v>
      </c>
      <c r="DU302" s="43">
        <v>0</v>
      </c>
      <c r="DV302" s="43">
        <v>0</v>
      </c>
      <c r="DW302" s="43">
        <v>0</v>
      </c>
      <c r="DX302" s="43">
        <v>0</v>
      </c>
      <c r="DY302" s="43">
        <v>0</v>
      </c>
      <c r="DZ302" s="43">
        <v>0</v>
      </c>
      <c r="EA302" s="57">
        <f t="shared" si="55"/>
        <v>0</v>
      </c>
      <c r="EB302" s="45" t="str">
        <f t="shared" si="46"/>
        <v>CORRECTO</v>
      </c>
      <c r="EC302" s="45"/>
    </row>
    <row r="303" spans="1:133" ht="19.5" customHeight="1" x14ac:dyDescent="0.25">
      <c r="A303" s="47">
        <v>296</v>
      </c>
      <c r="B303" s="23">
        <v>2026</v>
      </c>
      <c r="C303" s="34" t="s">
        <v>62</v>
      </c>
      <c r="D303" s="28"/>
      <c r="E303" s="117"/>
      <c r="F303" s="25"/>
      <c r="G303" s="28"/>
      <c r="H303" s="49"/>
      <c r="I303" s="28"/>
      <c r="J303" s="28"/>
      <c r="K303" s="35"/>
      <c r="L303" s="47"/>
      <c r="M303" s="32"/>
      <c r="N303" s="54"/>
      <c r="O303" s="53"/>
      <c r="P303" s="53"/>
      <c r="Q303" s="53"/>
      <c r="R303" s="53"/>
      <c r="S303" s="32"/>
      <c r="T303" s="55"/>
      <c r="U303" s="32"/>
      <c r="V303" s="35"/>
      <c r="W303" s="35"/>
      <c r="X303" s="50"/>
      <c r="Y303" s="32"/>
      <c r="Z303" s="32"/>
      <c r="AA303" s="37" t="str">
        <f>+IFERROR(VLOOKUP(AB303,LISTAS!$C$2:$D$13,2,0)," ")</f>
        <v xml:space="preserve"> </v>
      </c>
      <c r="AB303" s="38" t="str">
        <f t="shared" si="47"/>
        <v/>
      </c>
      <c r="AC303" s="47"/>
      <c r="AD303" s="40" t="str">
        <f>+IFERROR(VLOOKUP(AC303,LISTAS!$A$2:$B$207,2,0)," ")</f>
        <v xml:space="preserve"> </v>
      </c>
      <c r="AE303" s="25"/>
      <c r="AF303" s="25"/>
      <c r="AG303" s="108"/>
      <c r="AH303" s="25"/>
      <c r="AI303" s="87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51"/>
      <c r="DH303" s="151">
        <f t="shared" si="48"/>
        <v>0</v>
      </c>
      <c r="DI303" s="43">
        <f t="shared" si="49"/>
        <v>0</v>
      </c>
      <c r="DJ303" s="43">
        <f t="shared" si="50"/>
        <v>0</v>
      </c>
      <c r="DK303" s="145">
        <f t="shared" si="51"/>
        <v>0</v>
      </c>
      <c r="DL303" s="161" t="e">
        <f t="shared" si="52"/>
        <v>#DIV/0!</v>
      </c>
      <c r="DM303" s="147">
        <f t="shared" si="53"/>
        <v>0</v>
      </c>
      <c r="DN303" s="152">
        <f t="shared" si="54"/>
        <v>0</v>
      </c>
      <c r="DO303" s="147">
        <v>0</v>
      </c>
      <c r="DP303" s="43">
        <v>0</v>
      </c>
      <c r="DQ303" s="43">
        <v>0</v>
      </c>
      <c r="DR303" s="43">
        <v>0</v>
      </c>
      <c r="DS303" s="43">
        <v>0</v>
      </c>
      <c r="DT303" s="43">
        <v>0</v>
      </c>
      <c r="DU303" s="43">
        <v>0</v>
      </c>
      <c r="DV303" s="43">
        <v>0</v>
      </c>
      <c r="DW303" s="43">
        <v>0</v>
      </c>
      <c r="DX303" s="43">
        <v>0</v>
      </c>
      <c r="DY303" s="43">
        <v>0</v>
      </c>
      <c r="DZ303" s="43">
        <v>0</v>
      </c>
      <c r="EA303" s="57">
        <f t="shared" si="55"/>
        <v>0</v>
      </c>
      <c r="EB303" s="45" t="str">
        <f t="shared" si="46"/>
        <v>CORRECTO</v>
      </c>
      <c r="EC303" s="45"/>
    </row>
    <row r="304" spans="1:133" ht="19.5" customHeight="1" x14ac:dyDescent="0.25">
      <c r="A304" s="47">
        <v>297</v>
      </c>
      <c r="B304" s="23">
        <v>2026</v>
      </c>
      <c r="C304" s="34" t="s">
        <v>62</v>
      </c>
      <c r="D304" s="28"/>
      <c r="E304" s="117"/>
      <c r="F304" s="51"/>
      <c r="G304" s="28"/>
      <c r="H304" s="28"/>
      <c r="I304" s="28"/>
      <c r="J304" s="29"/>
      <c r="K304" s="35"/>
      <c r="L304" s="47"/>
      <c r="M304" s="32"/>
      <c r="N304" s="54"/>
      <c r="O304" s="53"/>
      <c r="P304" s="53"/>
      <c r="Q304" s="53"/>
      <c r="R304" s="53"/>
      <c r="S304" s="32"/>
      <c r="T304" s="55"/>
      <c r="U304" s="32"/>
      <c r="V304" s="35"/>
      <c r="W304" s="35"/>
      <c r="X304" s="50"/>
      <c r="Y304" s="32"/>
      <c r="Z304" s="32"/>
      <c r="AA304" s="37" t="str">
        <f>+IFERROR(VLOOKUP(AB304,LISTAS!$C$2:$D$13,2,0)," ")</f>
        <v xml:space="preserve"> </v>
      </c>
      <c r="AB304" s="38" t="str">
        <f t="shared" si="47"/>
        <v/>
      </c>
      <c r="AC304" s="47"/>
      <c r="AD304" s="40" t="str">
        <f>+IFERROR(VLOOKUP(AC304,LISTAS!$A$2:$B$207,2,0)," ")</f>
        <v xml:space="preserve"> </v>
      </c>
      <c r="AE304" s="25"/>
      <c r="AF304" s="25"/>
      <c r="AG304" s="108"/>
      <c r="AH304" s="25"/>
      <c r="AI304" s="87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51"/>
      <c r="DH304" s="151">
        <f t="shared" si="48"/>
        <v>0</v>
      </c>
      <c r="DI304" s="43">
        <f t="shared" si="49"/>
        <v>0</v>
      </c>
      <c r="DJ304" s="43">
        <f t="shared" si="50"/>
        <v>0</v>
      </c>
      <c r="DK304" s="145">
        <f t="shared" si="51"/>
        <v>0</v>
      </c>
      <c r="DL304" s="161" t="e">
        <f t="shared" si="52"/>
        <v>#DIV/0!</v>
      </c>
      <c r="DM304" s="147">
        <f t="shared" si="53"/>
        <v>0</v>
      </c>
      <c r="DN304" s="152">
        <f t="shared" si="54"/>
        <v>0</v>
      </c>
      <c r="DO304" s="147">
        <v>0</v>
      </c>
      <c r="DP304" s="43">
        <v>0</v>
      </c>
      <c r="DQ304" s="43">
        <v>0</v>
      </c>
      <c r="DR304" s="43">
        <v>0</v>
      </c>
      <c r="DS304" s="43">
        <v>0</v>
      </c>
      <c r="DT304" s="43">
        <v>0</v>
      </c>
      <c r="DU304" s="43">
        <v>0</v>
      </c>
      <c r="DV304" s="43">
        <v>0</v>
      </c>
      <c r="DW304" s="43">
        <v>0</v>
      </c>
      <c r="DX304" s="43">
        <v>0</v>
      </c>
      <c r="DY304" s="43">
        <v>0</v>
      </c>
      <c r="DZ304" s="43">
        <v>0</v>
      </c>
      <c r="EA304" s="57">
        <f t="shared" si="55"/>
        <v>0</v>
      </c>
      <c r="EB304" s="45" t="str">
        <f t="shared" si="46"/>
        <v>CORRECTO</v>
      </c>
      <c r="EC304" s="45"/>
    </row>
    <row r="305" spans="1:133" ht="19.5" customHeight="1" x14ac:dyDescent="0.25">
      <c r="A305" s="23">
        <v>298</v>
      </c>
      <c r="B305" s="23">
        <v>2026</v>
      </c>
      <c r="C305" s="34" t="s">
        <v>62</v>
      </c>
      <c r="D305" s="28"/>
      <c r="E305" s="117"/>
      <c r="F305" s="51"/>
      <c r="G305" s="28"/>
      <c r="H305" s="28"/>
      <c r="I305" s="28"/>
      <c r="J305" s="29"/>
      <c r="K305" s="35"/>
      <c r="L305" s="47"/>
      <c r="M305" s="32"/>
      <c r="N305" s="54"/>
      <c r="O305" s="53"/>
      <c r="P305" s="53"/>
      <c r="Q305" s="53"/>
      <c r="R305" s="53"/>
      <c r="S305" s="32"/>
      <c r="T305" s="55"/>
      <c r="U305" s="32"/>
      <c r="V305" s="35"/>
      <c r="W305" s="35"/>
      <c r="X305" s="50"/>
      <c r="Y305" s="32"/>
      <c r="Z305" s="32"/>
      <c r="AA305" s="37" t="str">
        <f>+IFERROR(VLOOKUP(AB305,LISTAS!$C$2:$D$13,2,0)," ")</f>
        <v xml:space="preserve"> </v>
      </c>
      <c r="AB305" s="38" t="str">
        <f t="shared" si="47"/>
        <v/>
      </c>
      <c r="AC305" s="47"/>
      <c r="AD305" s="40" t="str">
        <f>+IFERROR(VLOOKUP(AC305,LISTAS!$A$2:$B$207,2,0)," ")</f>
        <v xml:space="preserve"> </v>
      </c>
      <c r="AE305" s="25"/>
      <c r="AF305" s="25"/>
      <c r="AG305" s="108"/>
      <c r="AH305" s="25"/>
      <c r="AI305" s="87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51"/>
      <c r="DH305" s="151">
        <f t="shared" si="48"/>
        <v>0</v>
      </c>
      <c r="DI305" s="43">
        <f t="shared" si="49"/>
        <v>0</v>
      </c>
      <c r="DJ305" s="43">
        <f t="shared" si="50"/>
        <v>0</v>
      </c>
      <c r="DK305" s="145">
        <f t="shared" si="51"/>
        <v>0</v>
      </c>
      <c r="DL305" s="161" t="e">
        <f t="shared" si="52"/>
        <v>#DIV/0!</v>
      </c>
      <c r="DM305" s="147">
        <f t="shared" si="53"/>
        <v>0</v>
      </c>
      <c r="DN305" s="152">
        <f t="shared" si="54"/>
        <v>0</v>
      </c>
      <c r="DO305" s="147">
        <v>0</v>
      </c>
      <c r="DP305" s="43">
        <v>0</v>
      </c>
      <c r="DQ305" s="43">
        <v>0</v>
      </c>
      <c r="DR305" s="43">
        <v>0</v>
      </c>
      <c r="DS305" s="43">
        <v>0</v>
      </c>
      <c r="DT305" s="43">
        <v>0</v>
      </c>
      <c r="DU305" s="43">
        <v>0</v>
      </c>
      <c r="DV305" s="43">
        <v>0</v>
      </c>
      <c r="DW305" s="43">
        <v>0</v>
      </c>
      <c r="DX305" s="43">
        <v>0</v>
      </c>
      <c r="DY305" s="43">
        <v>0</v>
      </c>
      <c r="DZ305" s="43">
        <v>0</v>
      </c>
      <c r="EA305" s="57">
        <f t="shared" si="55"/>
        <v>0</v>
      </c>
      <c r="EB305" s="45" t="str">
        <f t="shared" si="46"/>
        <v>CORRECTO</v>
      </c>
      <c r="EC305" s="45"/>
    </row>
    <row r="306" spans="1:133" ht="19.5" customHeight="1" x14ac:dyDescent="0.25">
      <c r="A306" s="47">
        <v>299</v>
      </c>
      <c r="B306" s="23">
        <v>2026</v>
      </c>
      <c r="C306" s="34" t="s">
        <v>62</v>
      </c>
      <c r="D306" s="28"/>
      <c r="E306" s="117"/>
      <c r="F306" s="51"/>
      <c r="G306" s="28"/>
      <c r="H306" s="28"/>
      <c r="I306" s="28"/>
      <c r="J306" s="29"/>
      <c r="K306" s="35"/>
      <c r="L306" s="47"/>
      <c r="M306" s="32"/>
      <c r="N306" s="54"/>
      <c r="O306" s="53"/>
      <c r="P306" s="53"/>
      <c r="Q306" s="53"/>
      <c r="R306" s="53"/>
      <c r="S306" s="32"/>
      <c r="T306" s="55"/>
      <c r="U306" s="32"/>
      <c r="V306" s="35"/>
      <c r="W306" s="35"/>
      <c r="X306" s="50"/>
      <c r="Y306" s="32"/>
      <c r="Z306" s="32"/>
      <c r="AA306" s="37" t="str">
        <f>+IFERROR(VLOOKUP(AB306,LISTAS!$C$2:$D$13,2,0)," ")</f>
        <v xml:space="preserve"> </v>
      </c>
      <c r="AB306" s="38" t="str">
        <f t="shared" si="47"/>
        <v/>
      </c>
      <c r="AC306" s="47"/>
      <c r="AD306" s="40" t="str">
        <f>+IFERROR(VLOOKUP(AC306,LISTAS!$A$2:$B$207,2,0)," ")</f>
        <v xml:space="preserve"> </v>
      </c>
      <c r="AE306" s="25"/>
      <c r="AF306" s="25"/>
      <c r="AG306" s="108"/>
      <c r="AH306" s="25"/>
      <c r="AI306" s="87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51"/>
      <c r="DH306" s="151">
        <f t="shared" si="48"/>
        <v>0</v>
      </c>
      <c r="DI306" s="43">
        <f t="shared" si="49"/>
        <v>0</v>
      </c>
      <c r="DJ306" s="43">
        <f t="shared" si="50"/>
        <v>0</v>
      </c>
      <c r="DK306" s="145">
        <f t="shared" si="51"/>
        <v>0</v>
      </c>
      <c r="DL306" s="161" t="e">
        <f t="shared" si="52"/>
        <v>#DIV/0!</v>
      </c>
      <c r="DM306" s="147">
        <f t="shared" si="53"/>
        <v>0</v>
      </c>
      <c r="DN306" s="152">
        <f t="shared" si="54"/>
        <v>0</v>
      </c>
      <c r="DO306" s="147">
        <v>0</v>
      </c>
      <c r="DP306" s="43">
        <v>0</v>
      </c>
      <c r="DQ306" s="43">
        <v>0</v>
      </c>
      <c r="DR306" s="43">
        <v>0</v>
      </c>
      <c r="DS306" s="43">
        <v>0</v>
      </c>
      <c r="DT306" s="43">
        <v>0</v>
      </c>
      <c r="DU306" s="43">
        <v>0</v>
      </c>
      <c r="DV306" s="43">
        <v>0</v>
      </c>
      <c r="DW306" s="43">
        <v>0</v>
      </c>
      <c r="DX306" s="43">
        <v>0</v>
      </c>
      <c r="DY306" s="43">
        <v>0</v>
      </c>
      <c r="DZ306" s="43">
        <v>0</v>
      </c>
      <c r="EA306" s="57">
        <f t="shared" si="55"/>
        <v>0</v>
      </c>
      <c r="EB306" s="45" t="str">
        <f t="shared" si="46"/>
        <v>CORRECTO</v>
      </c>
      <c r="EC306" s="45"/>
    </row>
    <row r="307" spans="1:133" ht="19.5" customHeight="1" x14ac:dyDescent="0.25">
      <c r="A307" s="47">
        <v>300</v>
      </c>
      <c r="B307" s="23">
        <v>2026</v>
      </c>
      <c r="C307" s="34" t="s">
        <v>62</v>
      </c>
      <c r="D307" s="28"/>
      <c r="E307" s="117"/>
      <c r="F307" s="25"/>
      <c r="G307" s="28"/>
      <c r="H307" s="28"/>
      <c r="I307" s="28"/>
      <c r="J307" s="29"/>
      <c r="K307" s="35"/>
      <c r="L307" s="47"/>
      <c r="M307" s="32"/>
      <c r="N307" s="54"/>
      <c r="O307" s="53"/>
      <c r="P307" s="53"/>
      <c r="Q307" s="53"/>
      <c r="R307" s="53"/>
      <c r="S307" s="32"/>
      <c r="T307" s="55"/>
      <c r="U307" s="32"/>
      <c r="V307" s="35"/>
      <c r="W307" s="30"/>
      <c r="X307" s="56"/>
      <c r="Y307" s="32"/>
      <c r="Z307" s="32"/>
      <c r="AA307" s="37" t="str">
        <f>+IFERROR(VLOOKUP(AB307,LISTAS!$C$2:$D$13,2,0)," ")</f>
        <v xml:space="preserve"> </v>
      </c>
      <c r="AB307" s="38" t="str">
        <f t="shared" si="47"/>
        <v/>
      </c>
      <c r="AC307" s="47"/>
      <c r="AD307" s="40" t="str">
        <f>+IFERROR(VLOOKUP(AC307,LISTAS!$A$2:$B$207,2,0)," ")</f>
        <v xml:space="preserve"> </v>
      </c>
      <c r="AE307" s="25"/>
      <c r="AF307" s="25"/>
      <c r="AG307" s="108"/>
      <c r="AH307" s="25"/>
      <c r="AI307" s="87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51"/>
      <c r="DH307" s="151">
        <f t="shared" si="48"/>
        <v>0</v>
      </c>
      <c r="DI307" s="43">
        <f t="shared" si="49"/>
        <v>0</v>
      </c>
      <c r="DJ307" s="43">
        <f t="shared" si="50"/>
        <v>0</v>
      </c>
      <c r="DK307" s="145">
        <f t="shared" si="51"/>
        <v>0</v>
      </c>
      <c r="DL307" s="161" t="e">
        <f t="shared" si="52"/>
        <v>#DIV/0!</v>
      </c>
      <c r="DM307" s="147">
        <f t="shared" si="53"/>
        <v>0</v>
      </c>
      <c r="DN307" s="152">
        <f t="shared" si="54"/>
        <v>0</v>
      </c>
      <c r="DO307" s="147">
        <v>0</v>
      </c>
      <c r="DP307" s="43">
        <v>0</v>
      </c>
      <c r="DQ307" s="43">
        <v>0</v>
      </c>
      <c r="DR307" s="43">
        <v>0</v>
      </c>
      <c r="DS307" s="43">
        <v>0</v>
      </c>
      <c r="DT307" s="43">
        <v>0</v>
      </c>
      <c r="DU307" s="43">
        <v>0</v>
      </c>
      <c r="DV307" s="43">
        <v>0</v>
      </c>
      <c r="DW307" s="43">
        <v>0</v>
      </c>
      <c r="DX307" s="43">
        <v>0</v>
      </c>
      <c r="DY307" s="43">
        <v>0</v>
      </c>
      <c r="DZ307" s="43">
        <v>0</v>
      </c>
      <c r="EA307" s="57">
        <f t="shared" si="55"/>
        <v>0</v>
      </c>
      <c r="EB307" s="45" t="str">
        <f t="shared" si="46"/>
        <v>CORRECTO</v>
      </c>
      <c r="EC307" s="45"/>
    </row>
    <row r="308" spans="1:133" ht="19.5" customHeight="1" x14ac:dyDescent="0.25">
      <c r="A308" s="47">
        <v>301</v>
      </c>
      <c r="B308" s="23">
        <v>2026</v>
      </c>
      <c r="C308" s="34" t="s">
        <v>62</v>
      </c>
      <c r="D308" s="28"/>
      <c r="E308" s="117"/>
      <c r="F308" s="25"/>
      <c r="G308" s="28"/>
      <c r="H308" s="28"/>
      <c r="I308" s="28"/>
      <c r="J308" s="28"/>
      <c r="K308" s="35"/>
      <c r="L308" s="47"/>
      <c r="M308" s="32"/>
      <c r="N308" s="54"/>
      <c r="O308" s="32"/>
      <c r="P308" s="32"/>
      <c r="Q308" s="32"/>
      <c r="R308" s="32"/>
      <c r="S308" s="32"/>
      <c r="T308" s="55"/>
      <c r="U308" s="32"/>
      <c r="V308" s="35"/>
      <c r="W308" s="30"/>
      <c r="X308" s="56"/>
      <c r="Y308" s="32"/>
      <c r="Z308" s="32"/>
      <c r="AA308" s="37" t="str">
        <f>+IFERROR(VLOOKUP(AB308,LISTAS!$C$2:$D$13,2,0)," ")</f>
        <v xml:space="preserve"> </v>
      </c>
      <c r="AB308" s="38" t="str">
        <f t="shared" si="47"/>
        <v/>
      </c>
      <c r="AC308" s="47"/>
      <c r="AD308" s="40" t="str">
        <f>+IFERROR(VLOOKUP(AC308,LISTAS!$A$2:$B$207,2,0)," ")</f>
        <v xml:space="preserve"> </v>
      </c>
      <c r="AE308" s="25"/>
      <c r="AF308" s="25"/>
      <c r="AG308" s="108"/>
      <c r="AH308" s="25"/>
      <c r="AI308" s="87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51"/>
      <c r="DH308" s="151">
        <f t="shared" si="48"/>
        <v>0</v>
      </c>
      <c r="DI308" s="43">
        <f t="shared" si="49"/>
        <v>0</v>
      </c>
      <c r="DJ308" s="43">
        <f t="shared" si="50"/>
        <v>0</v>
      </c>
      <c r="DK308" s="145">
        <f t="shared" si="51"/>
        <v>0</v>
      </c>
      <c r="DL308" s="161" t="e">
        <f t="shared" si="52"/>
        <v>#DIV/0!</v>
      </c>
      <c r="DM308" s="147">
        <f t="shared" si="53"/>
        <v>0</v>
      </c>
      <c r="DN308" s="152">
        <f t="shared" si="54"/>
        <v>0</v>
      </c>
      <c r="DO308" s="147">
        <v>0</v>
      </c>
      <c r="DP308" s="43">
        <v>0</v>
      </c>
      <c r="DQ308" s="43">
        <v>0</v>
      </c>
      <c r="DR308" s="43">
        <v>0</v>
      </c>
      <c r="DS308" s="43">
        <v>0</v>
      </c>
      <c r="DT308" s="43">
        <v>0</v>
      </c>
      <c r="DU308" s="43">
        <v>0</v>
      </c>
      <c r="DV308" s="43">
        <v>0</v>
      </c>
      <c r="DW308" s="43">
        <v>0</v>
      </c>
      <c r="DX308" s="43">
        <v>0</v>
      </c>
      <c r="DY308" s="43">
        <v>0</v>
      </c>
      <c r="DZ308" s="43">
        <v>0</v>
      </c>
      <c r="EA308" s="57">
        <f t="shared" si="55"/>
        <v>0</v>
      </c>
      <c r="EB308" s="45" t="str">
        <f t="shared" si="46"/>
        <v>CORRECTO</v>
      </c>
      <c r="EC308" s="45"/>
    </row>
    <row r="309" spans="1:133" ht="19.5" customHeight="1" x14ac:dyDescent="0.25">
      <c r="A309" s="23">
        <v>302</v>
      </c>
      <c r="B309" s="23">
        <v>2026</v>
      </c>
      <c r="C309" s="34" t="s">
        <v>62</v>
      </c>
      <c r="D309" s="28"/>
      <c r="E309" s="117"/>
      <c r="F309" s="25"/>
      <c r="G309" s="28"/>
      <c r="H309" s="28"/>
      <c r="I309" s="28"/>
      <c r="J309" s="28"/>
      <c r="K309" s="35"/>
      <c r="L309" s="47"/>
      <c r="M309" s="32"/>
      <c r="N309" s="54"/>
      <c r="O309" s="32"/>
      <c r="P309" s="32"/>
      <c r="Q309" s="32"/>
      <c r="R309" s="32"/>
      <c r="S309" s="32"/>
      <c r="T309" s="55"/>
      <c r="U309" s="32"/>
      <c r="V309" s="35"/>
      <c r="W309" s="30"/>
      <c r="X309" s="56"/>
      <c r="Y309" s="32"/>
      <c r="Z309" s="32"/>
      <c r="AA309" s="37" t="str">
        <f>+IFERROR(VLOOKUP(AB309,LISTAS!$C$2:$D$13,2,0)," ")</f>
        <v xml:space="preserve"> </v>
      </c>
      <c r="AB309" s="38" t="str">
        <f t="shared" si="47"/>
        <v/>
      </c>
      <c r="AC309" s="47"/>
      <c r="AD309" s="40" t="str">
        <f>+IFERROR(VLOOKUP(AC309,LISTAS!$A$2:$B$207,2,0)," ")</f>
        <v xml:space="preserve"> </v>
      </c>
      <c r="AE309" s="25"/>
      <c r="AF309" s="25"/>
      <c r="AG309" s="108"/>
      <c r="AH309" s="25"/>
      <c r="AI309" s="87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51"/>
      <c r="DH309" s="151">
        <f t="shared" si="48"/>
        <v>0</v>
      </c>
      <c r="DI309" s="43">
        <f t="shared" si="49"/>
        <v>0</v>
      </c>
      <c r="DJ309" s="43">
        <f t="shared" si="50"/>
        <v>0</v>
      </c>
      <c r="DK309" s="145">
        <f t="shared" si="51"/>
        <v>0</v>
      </c>
      <c r="DL309" s="161" t="e">
        <f t="shared" si="52"/>
        <v>#DIV/0!</v>
      </c>
      <c r="DM309" s="147">
        <f t="shared" si="53"/>
        <v>0</v>
      </c>
      <c r="DN309" s="152">
        <f t="shared" si="54"/>
        <v>0</v>
      </c>
      <c r="DO309" s="147">
        <v>0</v>
      </c>
      <c r="DP309" s="43">
        <v>0</v>
      </c>
      <c r="DQ309" s="43">
        <v>0</v>
      </c>
      <c r="DR309" s="43">
        <v>0</v>
      </c>
      <c r="DS309" s="43">
        <v>0</v>
      </c>
      <c r="DT309" s="43">
        <v>0</v>
      </c>
      <c r="DU309" s="43">
        <v>0</v>
      </c>
      <c r="DV309" s="43">
        <v>0</v>
      </c>
      <c r="DW309" s="43">
        <v>0</v>
      </c>
      <c r="DX309" s="43">
        <v>0</v>
      </c>
      <c r="DY309" s="43">
        <v>0</v>
      </c>
      <c r="DZ309" s="43">
        <v>0</v>
      </c>
      <c r="EA309" s="57">
        <f t="shared" si="55"/>
        <v>0</v>
      </c>
      <c r="EB309" s="45" t="str">
        <f t="shared" si="46"/>
        <v>CORRECTO</v>
      </c>
      <c r="EC309" s="45"/>
    </row>
    <row r="310" spans="1:133" ht="19.5" customHeight="1" x14ac:dyDescent="0.25">
      <c r="A310" s="47">
        <v>303</v>
      </c>
      <c r="B310" s="23">
        <v>2026</v>
      </c>
      <c r="C310" s="34" t="s">
        <v>62</v>
      </c>
      <c r="D310" s="28"/>
      <c r="E310" s="117"/>
      <c r="F310" s="25"/>
      <c r="G310" s="28"/>
      <c r="H310" s="28"/>
      <c r="I310" s="28"/>
      <c r="J310" s="28"/>
      <c r="K310" s="35"/>
      <c r="L310" s="47"/>
      <c r="M310" s="32"/>
      <c r="N310" s="54"/>
      <c r="O310" s="32"/>
      <c r="P310" s="32"/>
      <c r="Q310" s="32"/>
      <c r="R310" s="32"/>
      <c r="S310" s="32"/>
      <c r="T310" s="55"/>
      <c r="U310" s="32"/>
      <c r="V310" s="35"/>
      <c r="W310" s="30"/>
      <c r="X310" s="56"/>
      <c r="Y310" s="32"/>
      <c r="Z310" s="32"/>
      <c r="AA310" s="37" t="str">
        <f>+IFERROR(VLOOKUP(AB310,LISTAS!$C$2:$D$13,2,0)," ")</f>
        <v xml:space="preserve"> </v>
      </c>
      <c r="AB310" s="38" t="str">
        <f t="shared" si="47"/>
        <v/>
      </c>
      <c r="AC310" s="47"/>
      <c r="AD310" s="40" t="str">
        <f>+IFERROR(VLOOKUP(AC310,LISTAS!$A$2:$B$207,2,0)," ")</f>
        <v xml:space="preserve"> </v>
      </c>
      <c r="AE310" s="25"/>
      <c r="AF310" s="25"/>
      <c r="AG310" s="108"/>
      <c r="AH310" s="25"/>
      <c r="AI310" s="87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51"/>
      <c r="DH310" s="151">
        <f t="shared" si="48"/>
        <v>0</v>
      </c>
      <c r="DI310" s="43">
        <f t="shared" si="49"/>
        <v>0</v>
      </c>
      <c r="DJ310" s="43">
        <f t="shared" si="50"/>
        <v>0</v>
      </c>
      <c r="DK310" s="145">
        <f t="shared" si="51"/>
        <v>0</v>
      </c>
      <c r="DL310" s="161" t="e">
        <f t="shared" si="52"/>
        <v>#DIV/0!</v>
      </c>
      <c r="DM310" s="147">
        <f t="shared" si="53"/>
        <v>0</v>
      </c>
      <c r="DN310" s="152">
        <f t="shared" si="54"/>
        <v>0</v>
      </c>
      <c r="DO310" s="147">
        <v>0</v>
      </c>
      <c r="DP310" s="43">
        <v>0</v>
      </c>
      <c r="DQ310" s="43">
        <v>0</v>
      </c>
      <c r="DR310" s="43">
        <v>0</v>
      </c>
      <c r="DS310" s="43">
        <v>0</v>
      </c>
      <c r="DT310" s="43">
        <v>0</v>
      </c>
      <c r="DU310" s="43">
        <v>0</v>
      </c>
      <c r="DV310" s="43">
        <v>0</v>
      </c>
      <c r="DW310" s="43">
        <v>0</v>
      </c>
      <c r="DX310" s="43">
        <v>0</v>
      </c>
      <c r="DY310" s="43">
        <v>0</v>
      </c>
      <c r="DZ310" s="43">
        <v>0</v>
      </c>
      <c r="EA310" s="57">
        <f t="shared" si="55"/>
        <v>0</v>
      </c>
      <c r="EB310" s="45" t="str">
        <f t="shared" si="46"/>
        <v>CORRECTO</v>
      </c>
      <c r="EC310" s="45"/>
    </row>
    <row r="311" spans="1:133" ht="19.5" customHeight="1" x14ac:dyDescent="0.25">
      <c r="A311" s="47">
        <v>304</v>
      </c>
      <c r="B311" s="23">
        <v>2026</v>
      </c>
      <c r="C311" s="34" t="s">
        <v>62</v>
      </c>
      <c r="D311" s="28"/>
      <c r="E311" s="117"/>
      <c r="F311" s="25"/>
      <c r="G311" s="28"/>
      <c r="H311" s="28"/>
      <c r="I311" s="28"/>
      <c r="J311" s="28"/>
      <c r="K311" s="35"/>
      <c r="L311" s="47"/>
      <c r="M311" s="32"/>
      <c r="N311" s="54"/>
      <c r="O311" s="32"/>
      <c r="P311" s="32"/>
      <c r="Q311" s="32"/>
      <c r="R311" s="32"/>
      <c r="S311" s="32"/>
      <c r="T311" s="55"/>
      <c r="U311" s="32"/>
      <c r="V311" s="35"/>
      <c r="W311" s="30"/>
      <c r="X311" s="56"/>
      <c r="Y311" s="32"/>
      <c r="Z311" s="32"/>
      <c r="AA311" s="37" t="str">
        <f>+IFERROR(VLOOKUP(AB311,LISTAS!$C$2:$D$13,2,0)," ")</f>
        <v xml:space="preserve"> </v>
      </c>
      <c r="AB311" s="38" t="str">
        <f t="shared" si="47"/>
        <v/>
      </c>
      <c r="AC311" s="47"/>
      <c r="AD311" s="40" t="str">
        <f>+IFERROR(VLOOKUP(AC311,LISTAS!$A$2:$B$207,2,0)," ")</f>
        <v xml:space="preserve"> </v>
      </c>
      <c r="AE311" s="25"/>
      <c r="AF311" s="25"/>
      <c r="AG311" s="108"/>
      <c r="AH311" s="25"/>
      <c r="AI311" s="87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51"/>
      <c r="DH311" s="151">
        <f t="shared" si="48"/>
        <v>0</v>
      </c>
      <c r="DI311" s="43">
        <f t="shared" si="49"/>
        <v>0</v>
      </c>
      <c r="DJ311" s="43">
        <f t="shared" si="50"/>
        <v>0</v>
      </c>
      <c r="DK311" s="145">
        <f t="shared" si="51"/>
        <v>0</v>
      </c>
      <c r="DL311" s="161" t="e">
        <f t="shared" si="52"/>
        <v>#DIV/0!</v>
      </c>
      <c r="DM311" s="147">
        <f t="shared" si="53"/>
        <v>0</v>
      </c>
      <c r="DN311" s="152">
        <f t="shared" si="54"/>
        <v>0</v>
      </c>
      <c r="DO311" s="147">
        <v>0</v>
      </c>
      <c r="DP311" s="43">
        <v>0</v>
      </c>
      <c r="DQ311" s="43">
        <v>0</v>
      </c>
      <c r="DR311" s="43">
        <v>0</v>
      </c>
      <c r="DS311" s="43">
        <v>0</v>
      </c>
      <c r="DT311" s="43">
        <v>0</v>
      </c>
      <c r="DU311" s="43">
        <v>0</v>
      </c>
      <c r="DV311" s="43">
        <v>0</v>
      </c>
      <c r="DW311" s="43">
        <v>0</v>
      </c>
      <c r="DX311" s="43">
        <v>0</v>
      </c>
      <c r="DY311" s="43">
        <v>0</v>
      </c>
      <c r="DZ311" s="43">
        <v>0</v>
      </c>
      <c r="EA311" s="57">
        <f t="shared" si="55"/>
        <v>0</v>
      </c>
      <c r="EB311" s="45" t="str">
        <f t="shared" si="46"/>
        <v>CORRECTO</v>
      </c>
      <c r="EC311" s="45"/>
    </row>
    <row r="312" spans="1:133" ht="19.5" customHeight="1" x14ac:dyDescent="0.25">
      <c r="A312" s="23">
        <v>305</v>
      </c>
      <c r="B312" s="23">
        <v>2026</v>
      </c>
      <c r="C312" s="34" t="s">
        <v>62</v>
      </c>
      <c r="D312" s="28"/>
      <c r="E312" s="117"/>
      <c r="F312" s="25"/>
      <c r="G312" s="28"/>
      <c r="H312" s="28"/>
      <c r="I312" s="28"/>
      <c r="J312" s="28"/>
      <c r="K312" s="35"/>
      <c r="L312" s="47"/>
      <c r="M312" s="32"/>
      <c r="N312" s="54"/>
      <c r="O312" s="32"/>
      <c r="P312" s="32"/>
      <c r="Q312" s="32"/>
      <c r="R312" s="32"/>
      <c r="S312" s="32"/>
      <c r="T312" s="55"/>
      <c r="U312" s="32"/>
      <c r="V312" s="35"/>
      <c r="W312" s="30"/>
      <c r="X312" s="56"/>
      <c r="Y312" s="32"/>
      <c r="Z312" s="32"/>
      <c r="AA312" s="37" t="str">
        <f>+IFERROR(VLOOKUP(AB312,LISTAS!$C$2:$D$13,2,0)," ")</f>
        <v xml:space="preserve"> </v>
      </c>
      <c r="AB312" s="38" t="str">
        <f t="shared" si="47"/>
        <v/>
      </c>
      <c r="AC312" s="47"/>
      <c r="AD312" s="40" t="str">
        <f>+IFERROR(VLOOKUP(AC312,LISTAS!$A$2:$B$207,2,0)," ")</f>
        <v xml:space="preserve"> </v>
      </c>
      <c r="AE312" s="25"/>
      <c r="AF312" s="25"/>
      <c r="AG312" s="108"/>
      <c r="AH312" s="25"/>
      <c r="AI312" s="87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51"/>
      <c r="DH312" s="151">
        <f t="shared" si="48"/>
        <v>0</v>
      </c>
      <c r="DI312" s="43">
        <f t="shared" si="49"/>
        <v>0</v>
      </c>
      <c r="DJ312" s="43">
        <f t="shared" si="50"/>
        <v>0</v>
      </c>
      <c r="DK312" s="145">
        <f t="shared" si="51"/>
        <v>0</v>
      </c>
      <c r="DL312" s="161" t="e">
        <f t="shared" si="52"/>
        <v>#DIV/0!</v>
      </c>
      <c r="DM312" s="147">
        <f t="shared" si="53"/>
        <v>0</v>
      </c>
      <c r="DN312" s="152">
        <f t="shared" si="54"/>
        <v>0</v>
      </c>
      <c r="DO312" s="147">
        <v>0</v>
      </c>
      <c r="DP312" s="43">
        <v>0</v>
      </c>
      <c r="DQ312" s="43">
        <v>0</v>
      </c>
      <c r="DR312" s="43">
        <v>0</v>
      </c>
      <c r="DS312" s="43">
        <v>0</v>
      </c>
      <c r="DT312" s="43">
        <v>0</v>
      </c>
      <c r="DU312" s="43">
        <v>0</v>
      </c>
      <c r="DV312" s="43">
        <v>0</v>
      </c>
      <c r="DW312" s="43">
        <v>0</v>
      </c>
      <c r="DX312" s="43">
        <v>0</v>
      </c>
      <c r="DY312" s="43">
        <v>0</v>
      </c>
      <c r="DZ312" s="43">
        <v>0</v>
      </c>
      <c r="EA312" s="57">
        <f t="shared" si="55"/>
        <v>0</v>
      </c>
      <c r="EB312" s="45" t="str">
        <f t="shared" si="46"/>
        <v>CORRECTO</v>
      </c>
      <c r="EC312" s="45"/>
    </row>
    <row r="313" spans="1:133" ht="19.5" customHeight="1" x14ac:dyDescent="0.25">
      <c r="A313" s="47">
        <v>306</v>
      </c>
      <c r="B313" s="23">
        <v>2026</v>
      </c>
      <c r="C313" s="34" t="s">
        <v>62</v>
      </c>
      <c r="D313" s="28"/>
      <c r="E313" s="117"/>
      <c r="F313" s="25"/>
      <c r="G313" s="28"/>
      <c r="H313" s="28"/>
      <c r="I313" s="28"/>
      <c r="J313" s="28"/>
      <c r="K313" s="35"/>
      <c r="L313" s="47"/>
      <c r="M313" s="32"/>
      <c r="N313" s="54"/>
      <c r="O313" s="32"/>
      <c r="P313" s="32"/>
      <c r="Q313" s="32"/>
      <c r="R313" s="32"/>
      <c r="S313" s="32"/>
      <c r="T313" s="55"/>
      <c r="U313" s="32"/>
      <c r="V313" s="35"/>
      <c r="W313" s="30"/>
      <c r="X313" s="56"/>
      <c r="Y313" s="32"/>
      <c r="Z313" s="32"/>
      <c r="AA313" s="37" t="str">
        <f>+IFERROR(VLOOKUP(AB313,LISTAS!$C$2:$D$13,2,0)," ")</f>
        <v xml:space="preserve"> </v>
      </c>
      <c r="AB313" s="38" t="str">
        <f t="shared" si="47"/>
        <v/>
      </c>
      <c r="AC313" s="47"/>
      <c r="AD313" s="40" t="str">
        <f>+IFERROR(VLOOKUP(AC313,LISTAS!$A$2:$B$207,2,0)," ")</f>
        <v xml:space="preserve"> </v>
      </c>
      <c r="AE313" s="25"/>
      <c r="AF313" s="25"/>
      <c r="AG313" s="108"/>
      <c r="AH313" s="25"/>
      <c r="AI313" s="87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51"/>
      <c r="DH313" s="151">
        <f t="shared" si="48"/>
        <v>0</v>
      </c>
      <c r="DI313" s="43">
        <f t="shared" si="49"/>
        <v>0</v>
      </c>
      <c r="DJ313" s="43">
        <f t="shared" si="50"/>
        <v>0</v>
      </c>
      <c r="DK313" s="145">
        <f t="shared" si="51"/>
        <v>0</v>
      </c>
      <c r="DL313" s="161" t="e">
        <f t="shared" si="52"/>
        <v>#DIV/0!</v>
      </c>
      <c r="DM313" s="147">
        <f t="shared" si="53"/>
        <v>0</v>
      </c>
      <c r="DN313" s="152">
        <f t="shared" si="54"/>
        <v>0</v>
      </c>
      <c r="DO313" s="147">
        <v>0</v>
      </c>
      <c r="DP313" s="43">
        <v>0</v>
      </c>
      <c r="DQ313" s="43">
        <v>0</v>
      </c>
      <c r="DR313" s="43">
        <v>0</v>
      </c>
      <c r="DS313" s="43">
        <v>0</v>
      </c>
      <c r="DT313" s="43">
        <v>0</v>
      </c>
      <c r="DU313" s="43">
        <v>0</v>
      </c>
      <c r="DV313" s="43">
        <v>0</v>
      </c>
      <c r="DW313" s="43">
        <v>0</v>
      </c>
      <c r="DX313" s="43">
        <v>0</v>
      </c>
      <c r="DY313" s="43">
        <v>0</v>
      </c>
      <c r="DZ313" s="43">
        <v>0</v>
      </c>
      <c r="EA313" s="57">
        <f t="shared" si="55"/>
        <v>0</v>
      </c>
      <c r="EB313" s="45" t="str">
        <f t="shared" si="46"/>
        <v>CORRECTO</v>
      </c>
      <c r="EC313" s="45"/>
    </row>
    <row r="314" spans="1:133" ht="19.5" customHeight="1" x14ac:dyDescent="0.25">
      <c r="A314" s="47">
        <v>307</v>
      </c>
      <c r="B314" s="23">
        <v>2026</v>
      </c>
      <c r="C314" s="34" t="s">
        <v>62</v>
      </c>
      <c r="D314" s="28"/>
      <c r="E314" s="117"/>
      <c r="F314" s="25"/>
      <c r="G314" s="28"/>
      <c r="H314" s="28"/>
      <c r="I314" s="28"/>
      <c r="J314" s="28"/>
      <c r="K314" s="35"/>
      <c r="L314" s="47"/>
      <c r="M314" s="32"/>
      <c r="N314" s="54"/>
      <c r="O314" s="32"/>
      <c r="P314" s="32"/>
      <c r="Q314" s="32"/>
      <c r="R314" s="32"/>
      <c r="S314" s="32"/>
      <c r="T314" s="55"/>
      <c r="U314" s="32"/>
      <c r="V314" s="35"/>
      <c r="W314" s="30"/>
      <c r="X314" s="56"/>
      <c r="Y314" s="32"/>
      <c r="Z314" s="32"/>
      <c r="AA314" s="37" t="str">
        <f>+IFERROR(VLOOKUP(AB314,LISTAS!$C$2:$D$13,2,0)," ")</f>
        <v xml:space="preserve"> </v>
      </c>
      <c r="AB314" s="38" t="str">
        <f t="shared" si="47"/>
        <v/>
      </c>
      <c r="AC314" s="47"/>
      <c r="AD314" s="40" t="str">
        <f>+IFERROR(VLOOKUP(AC314,LISTAS!$A$2:$B$207,2,0)," ")</f>
        <v xml:space="preserve"> </v>
      </c>
      <c r="AE314" s="25"/>
      <c r="AF314" s="25"/>
      <c r="AG314" s="108"/>
      <c r="AH314" s="25"/>
      <c r="AI314" s="87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51"/>
      <c r="DH314" s="151">
        <f t="shared" si="48"/>
        <v>0</v>
      </c>
      <c r="DI314" s="43">
        <f t="shared" si="49"/>
        <v>0</v>
      </c>
      <c r="DJ314" s="43">
        <f t="shared" si="50"/>
        <v>0</v>
      </c>
      <c r="DK314" s="145">
        <f t="shared" si="51"/>
        <v>0</v>
      </c>
      <c r="DL314" s="161" t="e">
        <f t="shared" si="52"/>
        <v>#DIV/0!</v>
      </c>
      <c r="DM314" s="147">
        <f t="shared" si="53"/>
        <v>0</v>
      </c>
      <c r="DN314" s="152">
        <f t="shared" si="54"/>
        <v>0</v>
      </c>
      <c r="DO314" s="147">
        <v>0</v>
      </c>
      <c r="DP314" s="43">
        <v>0</v>
      </c>
      <c r="DQ314" s="43">
        <v>0</v>
      </c>
      <c r="DR314" s="43">
        <v>0</v>
      </c>
      <c r="DS314" s="43">
        <v>0</v>
      </c>
      <c r="DT314" s="43">
        <v>0</v>
      </c>
      <c r="DU314" s="43">
        <v>0</v>
      </c>
      <c r="DV314" s="43">
        <v>0</v>
      </c>
      <c r="DW314" s="43">
        <v>0</v>
      </c>
      <c r="DX314" s="43">
        <v>0</v>
      </c>
      <c r="DY314" s="43">
        <v>0</v>
      </c>
      <c r="DZ314" s="43">
        <v>0</v>
      </c>
      <c r="EA314" s="57">
        <f t="shared" si="55"/>
        <v>0</v>
      </c>
      <c r="EB314" s="45" t="str">
        <f t="shared" si="46"/>
        <v>CORRECTO</v>
      </c>
      <c r="EC314" s="45"/>
    </row>
    <row r="315" spans="1:133" ht="19.5" customHeight="1" x14ac:dyDescent="0.25">
      <c r="A315" s="47">
        <v>308</v>
      </c>
      <c r="B315" s="23">
        <v>2026</v>
      </c>
      <c r="C315" s="34" t="s">
        <v>62</v>
      </c>
      <c r="D315" s="25"/>
      <c r="E315" s="117"/>
      <c r="F315" s="25"/>
      <c r="G315" s="28"/>
      <c r="H315" s="28"/>
      <c r="I315" s="28"/>
      <c r="J315" s="28"/>
      <c r="K315" s="35"/>
      <c r="L315" s="47"/>
      <c r="M315" s="32"/>
      <c r="N315" s="54"/>
      <c r="O315" s="32"/>
      <c r="P315" s="32"/>
      <c r="Q315" s="32"/>
      <c r="R315" s="32"/>
      <c r="S315" s="32"/>
      <c r="T315" s="55"/>
      <c r="U315" s="32"/>
      <c r="V315" s="35"/>
      <c r="W315" s="30"/>
      <c r="X315" s="56"/>
      <c r="Y315" s="32"/>
      <c r="Z315" s="32"/>
      <c r="AA315" s="37" t="str">
        <f>+IFERROR(VLOOKUP(AB315,LISTAS!$C$2:$D$13,2,0)," ")</f>
        <v xml:space="preserve"> </v>
      </c>
      <c r="AB315" s="38" t="str">
        <f t="shared" si="47"/>
        <v/>
      </c>
      <c r="AC315" s="47"/>
      <c r="AD315" s="40" t="str">
        <f>+IFERROR(VLOOKUP(AC315,LISTAS!$A$2:$B$207,2,0)," ")</f>
        <v xml:space="preserve"> </v>
      </c>
      <c r="AE315" s="25"/>
      <c r="AF315" s="25"/>
      <c r="AG315" s="108"/>
      <c r="AH315" s="25"/>
      <c r="AI315" s="87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51"/>
      <c r="DH315" s="151">
        <f t="shared" si="48"/>
        <v>0</v>
      </c>
      <c r="DI315" s="43">
        <f t="shared" si="49"/>
        <v>0</v>
      </c>
      <c r="DJ315" s="43">
        <f t="shared" si="50"/>
        <v>0</v>
      </c>
      <c r="DK315" s="145">
        <f t="shared" si="51"/>
        <v>0</v>
      </c>
      <c r="DL315" s="161" t="e">
        <f t="shared" si="52"/>
        <v>#DIV/0!</v>
      </c>
      <c r="DM315" s="147">
        <f t="shared" si="53"/>
        <v>0</v>
      </c>
      <c r="DN315" s="152">
        <f t="shared" si="54"/>
        <v>0</v>
      </c>
      <c r="DO315" s="147">
        <v>0</v>
      </c>
      <c r="DP315" s="43">
        <v>0</v>
      </c>
      <c r="DQ315" s="43">
        <v>0</v>
      </c>
      <c r="DR315" s="43">
        <v>0</v>
      </c>
      <c r="DS315" s="43">
        <v>0</v>
      </c>
      <c r="DT315" s="43">
        <v>0</v>
      </c>
      <c r="DU315" s="43">
        <v>0</v>
      </c>
      <c r="DV315" s="43">
        <v>0</v>
      </c>
      <c r="DW315" s="43">
        <v>0</v>
      </c>
      <c r="DX315" s="43">
        <v>0</v>
      </c>
      <c r="DY315" s="43">
        <v>0</v>
      </c>
      <c r="DZ315" s="43">
        <v>0</v>
      </c>
      <c r="EA315" s="57">
        <f t="shared" si="55"/>
        <v>0</v>
      </c>
      <c r="EB315" s="45" t="str">
        <f t="shared" si="46"/>
        <v>CORRECTO</v>
      </c>
      <c r="EC315" s="45"/>
    </row>
    <row r="316" spans="1:133" ht="19.5" customHeight="1" x14ac:dyDescent="0.25">
      <c r="A316" s="23">
        <v>309</v>
      </c>
      <c r="B316" s="23">
        <v>2026</v>
      </c>
      <c r="C316" s="34" t="s">
        <v>62</v>
      </c>
      <c r="D316" s="28"/>
      <c r="E316" s="117"/>
      <c r="F316" s="51"/>
      <c r="G316" s="28"/>
      <c r="H316" s="28"/>
      <c r="I316" s="28"/>
      <c r="J316" s="29"/>
      <c r="K316" s="30"/>
      <c r="L316" s="31"/>
      <c r="M316" s="53"/>
      <c r="N316" s="54"/>
      <c r="O316" s="53"/>
      <c r="P316" s="53"/>
      <c r="Q316" s="53"/>
      <c r="R316" s="53"/>
      <c r="S316" s="53"/>
      <c r="T316" s="55"/>
      <c r="U316" s="32"/>
      <c r="V316" s="35"/>
      <c r="W316" s="30"/>
      <c r="X316" s="56"/>
      <c r="Y316" s="32"/>
      <c r="Z316" s="32"/>
      <c r="AA316" s="37" t="str">
        <f>+IFERROR(VLOOKUP(AB316,LISTAS!$C$2:$D$13,2,0)," ")</f>
        <v xml:space="preserve"> </v>
      </c>
      <c r="AB316" s="38" t="str">
        <f t="shared" si="47"/>
        <v/>
      </c>
      <c r="AC316" s="47"/>
      <c r="AD316" s="40" t="str">
        <f>+IFERROR(VLOOKUP(AC316,LISTAS!$A$2:$B$207,2,0)," ")</f>
        <v xml:space="preserve"> </v>
      </c>
      <c r="AE316" s="25"/>
      <c r="AF316" s="25"/>
      <c r="AG316" s="108"/>
      <c r="AH316" s="25"/>
      <c r="AI316" s="87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51"/>
      <c r="DH316" s="151">
        <f t="shared" si="48"/>
        <v>0</v>
      </c>
      <c r="DI316" s="43">
        <f t="shared" si="49"/>
        <v>0</v>
      </c>
      <c r="DJ316" s="43">
        <f t="shared" si="50"/>
        <v>0</v>
      </c>
      <c r="DK316" s="145">
        <f t="shared" si="51"/>
        <v>0</v>
      </c>
      <c r="DL316" s="161" t="e">
        <f t="shared" si="52"/>
        <v>#DIV/0!</v>
      </c>
      <c r="DM316" s="147">
        <f t="shared" si="53"/>
        <v>0</v>
      </c>
      <c r="DN316" s="152">
        <f t="shared" si="54"/>
        <v>0</v>
      </c>
      <c r="DO316" s="147">
        <v>0</v>
      </c>
      <c r="DP316" s="43">
        <v>0</v>
      </c>
      <c r="DQ316" s="43">
        <v>0</v>
      </c>
      <c r="DR316" s="43">
        <v>0</v>
      </c>
      <c r="DS316" s="43">
        <v>0</v>
      </c>
      <c r="DT316" s="43">
        <v>0</v>
      </c>
      <c r="DU316" s="43">
        <v>0</v>
      </c>
      <c r="DV316" s="43">
        <v>0</v>
      </c>
      <c r="DW316" s="43">
        <v>0</v>
      </c>
      <c r="DX316" s="43">
        <v>0</v>
      </c>
      <c r="DY316" s="43">
        <v>0</v>
      </c>
      <c r="DZ316" s="43">
        <v>0</v>
      </c>
      <c r="EA316" s="57">
        <f t="shared" si="55"/>
        <v>0</v>
      </c>
      <c r="EB316" s="45" t="str">
        <f t="shared" si="46"/>
        <v>CORRECTO</v>
      </c>
      <c r="EC316" s="45"/>
    </row>
    <row r="317" spans="1:133" ht="19.5" customHeight="1" x14ac:dyDescent="0.25">
      <c r="A317" s="47">
        <v>310</v>
      </c>
      <c r="B317" s="23">
        <v>2026</v>
      </c>
      <c r="C317" s="34" t="s">
        <v>62</v>
      </c>
      <c r="D317" s="28"/>
      <c r="E317" s="117"/>
      <c r="F317" s="51"/>
      <c r="G317" s="28"/>
      <c r="H317" s="28"/>
      <c r="I317" s="28"/>
      <c r="J317" s="29"/>
      <c r="K317" s="30"/>
      <c r="L317" s="31"/>
      <c r="M317" s="53"/>
      <c r="N317" s="54"/>
      <c r="O317" s="53"/>
      <c r="P317" s="53"/>
      <c r="Q317" s="53"/>
      <c r="R317" s="53"/>
      <c r="S317" s="53"/>
      <c r="T317" s="55"/>
      <c r="U317" s="32"/>
      <c r="V317" s="35"/>
      <c r="W317" s="30"/>
      <c r="X317" s="56"/>
      <c r="Y317" s="32"/>
      <c r="Z317" s="32"/>
      <c r="AA317" s="37" t="str">
        <f>+IFERROR(VLOOKUP(AB317,LISTAS!$C$2:$D$13,2,0)," ")</f>
        <v xml:space="preserve"> </v>
      </c>
      <c r="AB317" s="38" t="str">
        <f t="shared" si="47"/>
        <v/>
      </c>
      <c r="AC317" s="47"/>
      <c r="AD317" s="40" t="str">
        <f>+IFERROR(VLOOKUP(AC317,LISTAS!$A$2:$B$207,2,0)," ")</f>
        <v xml:space="preserve"> </v>
      </c>
      <c r="AE317" s="25"/>
      <c r="AF317" s="25"/>
      <c r="AG317" s="108"/>
      <c r="AH317" s="25"/>
      <c r="AI317" s="87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51"/>
      <c r="DH317" s="151">
        <f t="shared" si="48"/>
        <v>0</v>
      </c>
      <c r="DI317" s="43">
        <f t="shared" si="49"/>
        <v>0</v>
      </c>
      <c r="DJ317" s="43">
        <f t="shared" si="50"/>
        <v>0</v>
      </c>
      <c r="DK317" s="145">
        <f t="shared" si="51"/>
        <v>0</v>
      </c>
      <c r="DL317" s="161" t="e">
        <f t="shared" si="52"/>
        <v>#DIV/0!</v>
      </c>
      <c r="DM317" s="147">
        <f t="shared" si="53"/>
        <v>0</v>
      </c>
      <c r="DN317" s="152">
        <f t="shared" si="54"/>
        <v>0</v>
      </c>
      <c r="DO317" s="147">
        <v>0</v>
      </c>
      <c r="DP317" s="43">
        <v>0</v>
      </c>
      <c r="DQ317" s="43">
        <v>0</v>
      </c>
      <c r="DR317" s="43">
        <v>0</v>
      </c>
      <c r="DS317" s="43">
        <v>0</v>
      </c>
      <c r="DT317" s="43">
        <v>0</v>
      </c>
      <c r="DU317" s="43">
        <v>0</v>
      </c>
      <c r="DV317" s="43">
        <v>0</v>
      </c>
      <c r="DW317" s="43">
        <v>0</v>
      </c>
      <c r="DX317" s="43">
        <v>0</v>
      </c>
      <c r="DY317" s="43">
        <v>0</v>
      </c>
      <c r="DZ317" s="43">
        <v>0</v>
      </c>
      <c r="EA317" s="57">
        <f t="shared" si="55"/>
        <v>0</v>
      </c>
      <c r="EB317" s="45" t="str">
        <f t="shared" si="46"/>
        <v>CORRECTO</v>
      </c>
      <c r="EC317" s="45"/>
    </row>
    <row r="318" spans="1:133" ht="19.5" customHeight="1" x14ac:dyDescent="0.25">
      <c r="A318" s="47">
        <v>311</v>
      </c>
      <c r="B318" s="23">
        <v>2026</v>
      </c>
      <c r="C318" s="34" t="s">
        <v>62</v>
      </c>
      <c r="D318" s="28"/>
      <c r="E318" s="117"/>
      <c r="F318" s="51"/>
      <c r="G318" s="28"/>
      <c r="H318" s="28"/>
      <c r="I318" s="28"/>
      <c r="J318" s="29"/>
      <c r="K318" s="30"/>
      <c r="L318" s="31"/>
      <c r="M318" s="53"/>
      <c r="N318" s="54"/>
      <c r="O318" s="53"/>
      <c r="P318" s="53"/>
      <c r="Q318" s="53"/>
      <c r="R318" s="53"/>
      <c r="S318" s="53"/>
      <c r="T318" s="55"/>
      <c r="U318" s="32"/>
      <c r="V318" s="35"/>
      <c r="W318" s="30"/>
      <c r="X318" s="56"/>
      <c r="Y318" s="32"/>
      <c r="Z318" s="32"/>
      <c r="AA318" s="37" t="str">
        <f>+IFERROR(VLOOKUP(AB318,LISTAS!$C$2:$D$13,2,0)," ")</f>
        <v xml:space="preserve"> </v>
      </c>
      <c r="AB318" s="38" t="str">
        <f t="shared" si="47"/>
        <v/>
      </c>
      <c r="AC318" s="47"/>
      <c r="AD318" s="40" t="str">
        <f>+IFERROR(VLOOKUP(AC318,LISTAS!$A$2:$B$207,2,0)," ")</f>
        <v xml:space="preserve"> </v>
      </c>
      <c r="AE318" s="25"/>
      <c r="AF318" s="25"/>
      <c r="AG318" s="108"/>
      <c r="AH318" s="25"/>
      <c r="AI318" s="87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51"/>
      <c r="DH318" s="151">
        <f t="shared" si="48"/>
        <v>0</v>
      </c>
      <c r="DI318" s="43">
        <f t="shared" si="49"/>
        <v>0</v>
      </c>
      <c r="DJ318" s="43">
        <f t="shared" si="50"/>
        <v>0</v>
      </c>
      <c r="DK318" s="145">
        <f t="shared" si="51"/>
        <v>0</v>
      </c>
      <c r="DL318" s="161" t="e">
        <f t="shared" si="52"/>
        <v>#DIV/0!</v>
      </c>
      <c r="DM318" s="147">
        <f t="shared" si="53"/>
        <v>0</v>
      </c>
      <c r="DN318" s="152">
        <f t="shared" si="54"/>
        <v>0</v>
      </c>
      <c r="DO318" s="147">
        <v>0</v>
      </c>
      <c r="DP318" s="43">
        <v>0</v>
      </c>
      <c r="DQ318" s="43">
        <v>0</v>
      </c>
      <c r="DR318" s="43">
        <v>0</v>
      </c>
      <c r="DS318" s="43">
        <v>0</v>
      </c>
      <c r="DT318" s="43">
        <v>0</v>
      </c>
      <c r="DU318" s="43">
        <v>0</v>
      </c>
      <c r="DV318" s="43">
        <v>0</v>
      </c>
      <c r="DW318" s="43">
        <v>0</v>
      </c>
      <c r="DX318" s="43">
        <v>0</v>
      </c>
      <c r="DY318" s="43">
        <v>0</v>
      </c>
      <c r="DZ318" s="43">
        <v>0</v>
      </c>
      <c r="EA318" s="57">
        <f t="shared" si="55"/>
        <v>0</v>
      </c>
      <c r="EB318" s="45" t="str">
        <f t="shared" si="46"/>
        <v>CORRECTO</v>
      </c>
      <c r="EC318" s="45"/>
    </row>
    <row r="319" spans="1:133" ht="19.5" customHeight="1" x14ac:dyDescent="0.25">
      <c r="A319" s="23">
        <v>312</v>
      </c>
      <c r="B319" s="23">
        <v>2026</v>
      </c>
      <c r="C319" s="34" t="s">
        <v>62</v>
      </c>
      <c r="D319" s="28"/>
      <c r="E319" s="117"/>
      <c r="F319" s="25"/>
      <c r="G319" s="28"/>
      <c r="H319" s="28"/>
      <c r="I319" s="29"/>
      <c r="J319" s="29"/>
      <c r="K319" s="30"/>
      <c r="L319" s="31"/>
      <c r="M319" s="32"/>
      <c r="N319" s="54"/>
      <c r="O319" s="53"/>
      <c r="P319" s="53"/>
      <c r="Q319" s="53"/>
      <c r="R319" s="53"/>
      <c r="S319" s="32"/>
      <c r="T319" s="55"/>
      <c r="U319" s="32"/>
      <c r="V319" s="35"/>
      <c r="W319" s="35"/>
      <c r="X319" s="50"/>
      <c r="Y319" s="32"/>
      <c r="Z319" s="32"/>
      <c r="AA319" s="37" t="str">
        <f>+IFERROR(VLOOKUP(AB319,LISTAS!$C$2:$D$13,2,0)," ")</f>
        <v xml:space="preserve"> </v>
      </c>
      <c r="AB319" s="38" t="str">
        <f t="shared" si="47"/>
        <v/>
      </c>
      <c r="AC319" s="47"/>
      <c r="AD319" s="40" t="str">
        <f>+IFERROR(VLOOKUP(AC319,LISTAS!$A$2:$B$207,2,0)," ")</f>
        <v xml:space="preserve"> </v>
      </c>
      <c r="AE319" s="25"/>
      <c r="AF319" s="25"/>
      <c r="AG319" s="108"/>
      <c r="AH319" s="25"/>
      <c r="AI319" s="87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51"/>
      <c r="DH319" s="151">
        <f t="shared" si="48"/>
        <v>0</v>
      </c>
      <c r="DI319" s="43">
        <f t="shared" si="49"/>
        <v>0</v>
      </c>
      <c r="DJ319" s="43">
        <f t="shared" si="50"/>
        <v>0</v>
      </c>
      <c r="DK319" s="145">
        <f t="shared" si="51"/>
        <v>0</v>
      </c>
      <c r="DL319" s="161" t="e">
        <f t="shared" si="52"/>
        <v>#DIV/0!</v>
      </c>
      <c r="DM319" s="147">
        <f t="shared" si="53"/>
        <v>0</v>
      </c>
      <c r="DN319" s="152">
        <f t="shared" si="54"/>
        <v>0</v>
      </c>
      <c r="DO319" s="147">
        <v>0</v>
      </c>
      <c r="DP319" s="43">
        <v>0</v>
      </c>
      <c r="DQ319" s="43">
        <v>0</v>
      </c>
      <c r="DR319" s="43">
        <v>0</v>
      </c>
      <c r="DS319" s="43">
        <v>0</v>
      </c>
      <c r="DT319" s="43">
        <v>0</v>
      </c>
      <c r="DU319" s="43">
        <v>0</v>
      </c>
      <c r="DV319" s="43">
        <v>0</v>
      </c>
      <c r="DW319" s="43">
        <v>0</v>
      </c>
      <c r="DX319" s="43">
        <v>0</v>
      </c>
      <c r="DY319" s="43">
        <v>0</v>
      </c>
      <c r="DZ319" s="43">
        <v>0</v>
      </c>
      <c r="EA319" s="57">
        <f t="shared" si="55"/>
        <v>0</v>
      </c>
      <c r="EB319" s="45" t="str">
        <f t="shared" si="46"/>
        <v>CORRECTO</v>
      </c>
      <c r="EC319" s="45"/>
    </row>
    <row r="320" spans="1:133" ht="19.5" customHeight="1" x14ac:dyDescent="0.25">
      <c r="A320" s="47">
        <v>313</v>
      </c>
      <c r="B320" s="23">
        <v>2026</v>
      </c>
      <c r="C320" s="34" t="s">
        <v>62</v>
      </c>
      <c r="D320" s="28"/>
      <c r="E320" s="117"/>
      <c r="F320" s="25"/>
      <c r="G320" s="28"/>
      <c r="H320" s="28"/>
      <c r="I320" s="29"/>
      <c r="J320" s="29"/>
      <c r="K320" s="30"/>
      <c r="L320" s="31"/>
      <c r="M320" s="32"/>
      <c r="N320" s="54"/>
      <c r="O320" s="53"/>
      <c r="P320" s="53"/>
      <c r="Q320" s="53"/>
      <c r="R320" s="53"/>
      <c r="S320" s="32"/>
      <c r="T320" s="55"/>
      <c r="U320" s="32"/>
      <c r="V320" s="35"/>
      <c r="W320" s="35"/>
      <c r="X320" s="50"/>
      <c r="Y320" s="32"/>
      <c r="Z320" s="32"/>
      <c r="AA320" s="37" t="str">
        <f>+IFERROR(VLOOKUP(AB320,LISTAS!$C$2:$D$13,2,0)," ")</f>
        <v xml:space="preserve"> </v>
      </c>
      <c r="AB320" s="38" t="str">
        <f t="shared" si="47"/>
        <v/>
      </c>
      <c r="AC320" s="47"/>
      <c r="AD320" s="40" t="str">
        <f>+IFERROR(VLOOKUP(AC320,LISTAS!$A$2:$B$207,2,0)," ")</f>
        <v xml:space="preserve"> </v>
      </c>
      <c r="AE320" s="25"/>
      <c r="AF320" s="25"/>
      <c r="AG320" s="108"/>
      <c r="AH320" s="25"/>
      <c r="AI320" s="87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51"/>
      <c r="DH320" s="151">
        <f t="shared" si="48"/>
        <v>0</v>
      </c>
      <c r="DI320" s="43">
        <f t="shared" si="49"/>
        <v>0</v>
      </c>
      <c r="DJ320" s="43">
        <f t="shared" si="50"/>
        <v>0</v>
      </c>
      <c r="DK320" s="145">
        <f t="shared" si="51"/>
        <v>0</v>
      </c>
      <c r="DL320" s="161" t="e">
        <f t="shared" si="52"/>
        <v>#DIV/0!</v>
      </c>
      <c r="DM320" s="147">
        <f t="shared" si="53"/>
        <v>0</v>
      </c>
      <c r="DN320" s="152">
        <f t="shared" si="54"/>
        <v>0</v>
      </c>
      <c r="DO320" s="147">
        <v>0</v>
      </c>
      <c r="DP320" s="43">
        <v>0</v>
      </c>
      <c r="DQ320" s="43">
        <v>0</v>
      </c>
      <c r="DR320" s="43">
        <v>0</v>
      </c>
      <c r="DS320" s="43">
        <v>0</v>
      </c>
      <c r="DT320" s="43">
        <v>0</v>
      </c>
      <c r="DU320" s="43">
        <v>0</v>
      </c>
      <c r="DV320" s="43">
        <v>0</v>
      </c>
      <c r="DW320" s="43">
        <v>0</v>
      </c>
      <c r="DX320" s="43">
        <v>0</v>
      </c>
      <c r="DY320" s="43">
        <v>0</v>
      </c>
      <c r="DZ320" s="43">
        <v>0</v>
      </c>
      <c r="EA320" s="57">
        <f t="shared" si="55"/>
        <v>0</v>
      </c>
      <c r="EB320" s="45" t="str">
        <f t="shared" si="46"/>
        <v>CORRECTO</v>
      </c>
      <c r="EC320" s="45"/>
    </row>
    <row r="321" spans="1:133" ht="19.5" customHeight="1" x14ac:dyDescent="0.25">
      <c r="A321" s="47">
        <v>314</v>
      </c>
      <c r="B321" s="23">
        <v>2026</v>
      </c>
      <c r="C321" s="34" t="s">
        <v>62</v>
      </c>
      <c r="D321" s="28"/>
      <c r="E321" s="117"/>
      <c r="F321" s="25"/>
      <c r="G321" s="28"/>
      <c r="H321" s="28"/>
      <c r="I321" s="29"/>
      <c r="J321" s="29"/>
      <c r="K321" s="30"/>
      <c r="L321" s="31"/>
      <c r="M321" s="32"/>
      <c r="N321" s="54"/>
      <c r="O321" s="53"/>
      <c r="P321" s="53"/>
      <c r="Q321" s="53"/>
      <c r="R321" s="53"/>
      <c r="S321" s="32"/>
      <c r="T321" s="55"/>
      <c r="U321" s="32"/>
      <c r="V321" s="35"/>
      <c r="W321" s="35"/>
      <c r="X321" s="50"/>
      <c r="Y321" s="32"/>
      <c r="Z321" s="32"/>
      <c r="AA321" s="37" t="str">
        <f>+IFERROR(VLOOKUP(AB321,LISTAS!$C$2:$D$13,2,0)," ")</f>
        <v xml:space="preserve"> </v>
      </c>
      <c r="AB321" s="38" t="str">
        <f t="shared" si="47"/>
        <v/>
      </c>
      <c r="AC321" s="47"/>
      <c r="AD321" s="40" t="str">
        <f>+IFERROR(VLOOKUP(AC321,LISTAS!$A$2:$B$207,2,0)," ")</f>
        <v xml:space="preserve"> </v>
      </c>
      <c r="AE321" s="25"/>
      <c r="AF321" s="25"/>
      <c r="AG321" s="108"/>
      <c r="AH321" s="25"/>
      <c r="AI321" s="87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51"/>
      <c r="DH321" s="151">
        <f t="shared" si="48"/>
        <v>0</v>
      </c>
      <c r="DI321" s="43">
        <f t="shared" si="49"/>
        <v>0</v>
      </c>
      <c r="DJ321" s="43">
        <f t="shared" si="50"/>
        <v>0</v>
      </c>
      <c r="DK321" s="145">
        <f t="shared" si="51"/>
        <v>0</v>
      </c>
      <c r="DL321" s="161" t="e">
        <f t="shared" si="52"/>
        <v>#DIV/0!</v>
      </c>
      <c r="DM321" s="147">
        <f t="shared" si="53"/>
        <v>0</v>
      </c>
      <c r="DN321" s="152">
        <f t="shared" si="54"/>
        <v>0</v>
      </c>
      <c r="DO321" s="147">
        <v>0</v>
      </c>
      <c r="DP321" s="43">
        <v>0</v>
      </c>
      <c r="DQ321" s="43">
        <v>0</v>
      </c>
      <c r="DR321" s="43">
        <v>0</v>
      </c>
      <c r="DS321" s="43">
        <v>0</v>
      </c>
      <c r="DT321" s="43">
        <v>0</v>
      </c>
      <c r="DU321" s="43">
        <v>0</v>
      </c>
      <c r="DV321" s="43">
        <v>0</v>
      </c>
      <c r="DW321" s="43">
        <v>0</v>
      </c>
      <c r="DX321" s="43">
        <v>0</v>
      </c>
      <c r="DY321" s="43">
        <v>0</v>
      </c>
      <c r="DZ321" s="43">
        <v>0</v>
      </c>
      <c r="EA321" s="57">
        <f t="shared" si="55"/>
        <v>0</v>
      </c>
      <c r="EB321" s="45" t="str">
        <f t="shared" si="46"/>
        <v>CORRECTO</v>
      </c>
      <c r="EC321" s="45"/>
    </row>
    <row r="322" spans="1:133" ht="19.5" customHeight="1" x14ac:dyDescent="0.25">
      <c r="A322" s="47">
        <v>315</v>
      </c>
      <c r="B322" s="23">
        <v>2026</v>
      </c>
      <c r="C322" s="34" t="s">
        <v>62</v>
      </c>
      <c r="D322" s="28"/>
      <c r="E322" s="117"/>
      <c r="F322" s="25"/>
      <c r="G322" s="28"/>
      <c r="H322" s="28"/>
      <c r="I322" s="29"/>
      <c r="J322" s="29"/>
      <c r="K322" s="30"/>
      <c r="L322" s="31"/>
      <c r="M322" s="32"/>
      <c r="N322" s="33"/>
      <c r="O322" s="32"/>
      <c r="P322" s="32"/>
      <c r="Q322" s="32"/>
      <c r="R322" s="32"/>
      <c r="S322" s="32"/>
      <c r="T322" s="55"/>
      <c r="U322" s="32"/>
      <c r="V322" s="35"/>
      <c r="W322" s="35"/>
      <c r="X322" s="50"/>
      <c r="Y322" s="32"/>
      <c r="Z322" s="32"/>
      <c r="AA322" s="37" t="str">
        <f>+IFERROR(VLOOKUP(AB322,LISTAS!$C$2:$D$13,2,0)," ")</f>
        <v xml:space="preserve"> </v>
      </c>
      <c r="AB322" s="38" t="str">
        <f t="shared" si="47"/>
        <v/>
      </c>
      <c r="AC322" s="47"/>
      <c r="AD322" s="40" t="str">
        <f>+IFERROR(VLOOKUP(AC322,LISTAS!$A$2:$B$207,2,0)," ")</f>
        <v xml:space="preserve"> </v>
      </c>
      <c r="AE322" s="25"/>
      <c r="AF322" s="25"/>
      <c r="AG322" s="108"/>
      <c r="AH322" s="25"/>
      <c r="AI322" s="87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51"/>
      <c r="DH322" s="151">
        <f t="shared" si="48"/>
        <v>0</v>
      </c>
      <c r="DI322" s="43">
        <f t="shared" si="49"/>
        <v>0</v>
      </c>
      <c r="DJ322" s="43">
        <f t="shared" si="50"/>
        <v>0</v>
      </c>
      <c r="DK322" s="145">
        <f t="shared" si="51"/>
        <v>0</v>
      </c>
      <c r="DL322" s="161" t="e">
        <f t="shared" si="52"/>
        <v>#DIV/0!</v>
      </c>
      <c r="DM322" s="147">
        <f t="shared" si="53"/>
        <v>0</v>
      </c>
      <c r="DN322" s="152">
        <f t="shared" si="54"/>
        <v>0</v>
      </c>
      <c r="DO322" s="147">
        <v>0</v>
      </c>
      <c r="DP322" s="43">
        <v>0</v>
      </c>
      <c r="DQ322" s="43">
        <v>0</v>
      </c>
      <c r="DR322" s="43">
        <v>0</v>
      </c>
      <c r="DS322" s="43">
        <v>0</v>
      </c>
      <c r="DT322" s="43">
        <v>0</v>
      </c>
      <c r="DU322" s="43">
        <v>0</v>
      </c>
      <c r="DV322" s="43">
        <v>0</v>
      </c>
      <c r="DW322" s="43">
        <v>0</v>
      </c>
      <c r="DX322" s="43">
        <v>0</v>
      </c>
      <c r="DY322" s="43">
        <v>0</v>
      </c>
      <c r="DZ322" s="43">
        <v>0</v>
      </c>
      <c r="EA322" s="57">
        <f t="shared" si="55"/>
        <v>0</v>
      </c>
      <c r="EB322" s="45" t="str">
        <f t="shared" si="46"/>
        <v>CORRECTO</v>
      </c>
      <c r="EC322" s="45"/>
    </row>
    <row r="323" spans="1:133" ht="19.5" customHeight="1" x14ac:dyDescent="0.25">
      <c r="A323" s="23">
        <v>316</v>
      </c>
      <c r="B323" s="23">
        <v>2026</v>
      </c>
      <c r="C323" s="34" t="s">
        <v>62</v>
      </c>
      <c r="D323" s="28"/>
      <c r="E323" s="117"/>
      <c r="F323" s="25"/>
      <c r="G323" s="28"/>
      <c r="H323" s="28"/>
      <c r="I323" s="29"/>
      <c r="J323" s="29"/>
      <c r="K323" s="30"/>
      <c r="L323" s="31"/>
      <c r="M323" s="32"/>
      <c r="N323" s="33"/>
      <c r="O323" s="32"/>
      <c r="P323" s="32"/>
      <c r="Q323" s="32"/>
      <c r="R323" s="32"/>
      <c r="S323" s="32"/>
      <c r="T323" s="55"/>
      <c r="U323" s="32"/>
      <c r="V323" s="35"/>
      <c r="W323" s="35"/>
      <c r="X323" s="50"/>
      <c r="Y323" s="32"/>
      <c r="Z323" s="32"/>
      <c r="AA323" s="37" t="str">
        <f>+IFERROR(VLOOKUP(AB323,LISTAS!$C$2:$D$13,2,0)," ")</f>
        <v xml:space="preserve"> </v>
      </c>
      <c r="AB323" s="38" t="str">
        <f t="shared" si="47"/>
        <v/>
      </c>
      <c r="AC323" s="47"/>
      <c r="AD323" s="40" t="str">
        <f>+IFERROR(VLOOKUP(AC323,LISTAS!$A$2:$B$207,2,0)," ")</f>
        <v xml:space="preserve"> </v>
      </c>
      <c r="AE323" s="25"/>
      <c r="AF323" s="25"/>
      <c r="AG323" s="108"/>
      <c r="AH323" s="25"/>
      <c r="AI323" s="87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51"/>
      <c r="DH323" s="151">
        <f t="shared" si="48"/>
        <v>0</v>
      </c>
      <c r="DI323" s="43">
        <f t="shared" si="49"/>
        <v>0</v>
      </c>
      <c r="DJ323" s="43">
        <f t="shared" si="50"/>
        <v>0</v>
      </c>
      <c r="DK323" s="145">
        <f t="shared" si="51"/>
        <v>0</v>
      </c>
      <c r="DL323" s="161" t="e">
        <f t="shared" si="52"/>
        <v>#DIV/0!</v>
      </c>
      <c r="DM323" s="147">
        <f t="shared" si="53"/>
        <v>0</v>
      </c>
      <c r="DN323" s="152">
        <f t="shared" si="54"/>
        <v>0</v>
      </c>
      <c r="DO323" s="147">
        <v>0</v>
      </c>
      <c r="DP323" s="43">
        <v>0</v>
      </c>
      <c r="DQ323" s="43">
        <v>0</v>
      </c>
      <c r="DR323" s="43">
        <v>0</v>
      </c>
      <c r="DS323" s="43">
        <v>0</v>
      </c>
      <c r="DT323" s="43">
        <v>0</v>
      </c>
      <c r="DU323" s="43">
        <v>0</v>
      </c>
      <c r="DV323" s="43">
        <v>0</v>
      </c>
      <c r="DW323" s="43">
        <v>0</v>
      </c>
      <c r="DX323" s="43">
        <v>0</v>
      </c>
      <c r="DY323" s="43">
        <v>0</v>
      </c>
      <c r="DZ323" s="43">
        <v>0</v>
      </c>
      <c r="EA323" s="57">
        <f t="shared" si="55"/>
        <v>0</v>
      </c>
      <c r="EB323" s="45" t="str">
        <f t="shared" si="46"/>
        <v>CORRECTO</v>
      </c>
      <c r="EC323" s="45"/>
    </row>
    <row r="324" spans="1:133" ht="19.5" customHeight="1" x14ac:dyDescent="0.25">
      <c r="A324" s="47">
        <v>317</v>
      </c>
      <c r="B324" s="23">
        <v>2026</v>
      </c>
      <c r="C324" s="34" t="s">
        <v>62</v>
      </c>
      <c r="D324" s="25"/>
      <c r="E324" s="25"/>
      <c r="F324" s="25"/>
      <c r="G324" s="28"/>
      <c r="H324" s="28"/>
      <c r="I324" s="29"/>
      <c r="J324" s="29"/>
      <c r="K324" s="30"/>
      <c r="L324" s="31"/>
      <c r="M324" s="32"/>
      <c r="N324" s="33"/>
      <c r="O324" s="32"/>
      <c r="P324" s="32"/>
      <c r="Q324" s="32"/>
      <c r="R324" s="32"/>
      <c r="S324" s="32"/>
      <c r="T324" s="55"/>
      <c r="U324" s="32"/>
      <c r="V324" s="35"/>
      <c r="W324" s="35"/>
      <c r="X324" s="50"/>
      <c r="Y324" s="32"/>
      <c r="Z324" s="32"/>
      <c r="AA324" s="37" t="str">
        <f>+IFERROR(VLOOKUP(AB324,LISTAS!$C$2:$D$13,2,0)," ")</f>
        <v xml:space="preserve"> </v>
      </c>
      <c r="AB324" s="38" t="str">
        <f t="shared" si="47"/>
        <v/>
      </c>
      <c r="AC324" s="47"/>
      <c r="AD324" s="40" t="str">
        <f>+IFERROR(VLOOKUP(AC324,LISTAS!$A$2:$B$207,2,0)," ")</f>
        <v xml:space="preserve"> </v>
      </c>
      <c r="AE324" s="25"/>
      <c r="AF324" s="25"/>
      <c r="AG324" s="108"/>
      <c r="AH324" s="25"/>
      <c r="AI324" s="87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51"/>
      <c r="DH324" s="151">
        <f t="shared" si="48"/>
        <v>0</v>
      </c>
      <c r="DI324" s="43">
        <f t="shared" si="49"/>
        <v>0</v>
      </c>
      <c r="DJ324" s="43">
        <f t="shared" si="50"/>
        <v>0</v>
      </c>
      <c r="DK324" s="145">
        <f t="shared" si="51"/>
        <v>0</v>
      </c>
      <c r="DL324" s="161" t="e">
        <f t="shared" si="52"/>
        <v>#DIV/0!</v>
      </c>
      <c r="DM324" s="147">
        <f t="shared" si="53"/>
        <v>0</v>
      </c>
      <c r="DN324" s="152">
        <f t="shared" si="54"/>
        <v>0</v>
      </c>
      <c r="DO324" s="147">
        <v>0</v>
      </c>
      <c r="DP324" s="43">
        <v>0</v>
      </c>
      <c r="DQ324" s="43">
        <v>0</v>
      </c>
      <c r="DR324" s="43">
        <v>0</v>
      </c>
      <c r="DS324" s="43">
        <v>0</v>
      </c>
      <c r="DT324" s="43">
        <v>0</v>
      </c>
      <c r="DU324" s="43">
        <v>0</v>
      </c>
      <c r="DV324" s="43">
        <v>0</v>
      </c>
      <c r="DW324" s="43">
        <v>0</v>
      </c>
      <c r="DX324" s="43">
        <v>0</v>
      </c>
      <c r="DY324" s="43">
        <v>0</v>
      </c>
      <c r="DZ324" s="43">
        <v>0</v>
      </c>
      <c r="EA324" s="57">
        <f t="shared" si="55"/>
        <v>0</v>
      </c>
      <c r="EB324" s="45" t="str">
        <f t="shared" si="46"/>
        <v>CORRECTO</v>
      </c>
      <c r="EC324" s="45"/>
    </row>
    <row r="325" spans="1:133" ht="19.5" customHeight="1" x14ac:dyDescent="0.25">
      <c r="A325" s="47">
        <v>318</v>
      </c>
      <c r="B325" s="23">
        <v>2026</v>
      </c>
      <c r="C325" s="34" t="s">
        <v>62</v>
      </c>
      <c r="D325" s="28"/>
      <c r="E325" s="117"/>
      <c r="F325" s="25"/>
      <c r="G325" s="28"/>
      <c r="H325" s="28"/>
      <c r="I325" s="29"/>
      <c r="J325" s="29"/>
      <c r="K325" s="30"/>
      <c r="L325" s="31"/>
      <c r="M325" s="32"/>
      <c r="N325" s="33"/>
      <c r="O325" s="32"/>
      <c r="P325" s="32"/>
      <c r="Q325" s="32"/>
      <c r="R325" s="32"/>
      <c r="S325" s="32"/>
      <c r="T325" s="55"/>
      <c r="U325" s="32"/>
      <c r="V325" s="35"/>
      <c r="W325" s="35"/>
      <c r="X325" s="50"/>
      <c r="Y325" s="32"/>
      <c r="Z325" s="32"/>
      <c r="AA325" s="37" t="str">
        <f>+IFERROR(VLOOKUP(AB325,LISTAS!$C$2:$D$13,2,0)," ")</f>
        <v xml:space="preserve"> </v>
      </c>
      <c r="AB325" s="38" t="str">
        <f t="shared" si="47"/>
        <v/>
      </c>
      <c r="AC325" s="47"/>
      <c r="AD325" s="40" t="str">
        <f>+IFERROR(VLOOKUP(AC325,LISTAS!$A$2:$B$207,2,0)," ")</f>
        <v xml:space="preserve"> </v>
      </c>
      <c r="AE325" s="25"/>
      <c r="AF325" s="25"/>
      <c r="AG325" s="108"/>
      <c r="AH325" s="25"/>
      <c r="AI325" s="87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51"/>
      <c r="DH325" s="151">
        <f t="shared" si="48"/>
        <v>0</v>
      </c>
      <c r="DI325" s="43">
        <f t="shared" si="49"/>
        <v>0</v>
      </c>
      <c r="DJ325" s="43">
        <f t="shared" si="50"/>
        <v>0</v>
      </c>
      <c r="DK325" s="145">
        <f t="shared" si="51"/>
        <v>0</v>
      </c>
      <c r="DL325" s="161" t="e">
        <f t="shared" si="52"/>
        <v>#DIV/0!</v>
      </c>
      <c r="DM325" s="147">
        <f t="shared" si="53"/>
        <v>0</v>
      </c>
      <c r="DN325" s="152">
        <f t="shared" si="54"/>
        <v>0</v>
      </c>
      <c r="DO325" s="147">
        <v>0</v>
      </c>
      <c r="DP325" s="43">
        <v>0</v>
      </c>
      <c r="DQ325" s="43">
        <v>0</v>
      </c>
      <c r="DR325" s="43">
        <v>0</v>
      </c>
      <c r="DS325" s="43">
        <v>0</v>
      </c>
      <c r="DT325" s="43">
        <v>0</v>
      </c>
      <c r="DU325" s="43">
        <v>0</v>
      </c>
      <c r="DV325" s="43">
        <v>0</v>
      </c>
      <c r="DW325" s="43">
        <v>0</v>
      </c>
      <c r="DX325" s="43">
        <v>0</v>
      </c>
      <c r="DY325" s="43">
        <v>0</v>
      </c>
      <c r="DZ325" s="43">
        <v>0</v>
      </c>
      <c r="EA325" s="57">
        <f t="shared" si="55"/>
        <v>0</v>
      </c>
      <c r="EB325" s="45" t="str">
        <f t="shared" si="46"/>
        <v>CORRECTO</v>
      </c>
      <c r="EC325" s="45"/>
    </row>
    <row r="326" spans="1:133" ht="19.5" customHeight="1" x14ac:dyDescent="0.25">
      <c r="A326" s="23">
        <v>319</v>
      </c>
      <c r="B326" s="23">
        <v>2026</v>
      </c>
      <c r="C326" s="34" t="s">
        <v>62</v>
      </c>
      <c r="D326" s="28"/>
      <c r="E326" s="117"/>
      <c r="F326" s="25"/>
      <c r="G326" s="28"/>
      <c r="H326" s="28"/>
      <c r="I326" s="29"/>
      <c r="J326" s="29"/>
      <c r="K326" s="30"/>
      <c r="L326" s="31"/>
      <c r="M326" s="32"/>
      <c r="N326" s="33"/>
      <c r="O326" s="32"/>
      <c r="P326" s="32"/>
      <c r="Q326" s="32"/>
      <c r="R326" s="32"/>
      <c r="S326" s="32"/>
      <c r="T326" s="55"/>
      <c r="U326" s="32"/>
      <c r="V326" s="35"/>
      <c r="W326" s="35"/>
      <c r="X326" s="50"/>
      <c r="Y326" s="32"/>
      <c r="Z326" s="32"/>
      <c r="AA326" s="37" t="str">
        <f>+IFERROR(VLOOKUP(AB326,LISTAS!$C$2:$D$13,2,0)," ")</f>
        <v xml:space="preserve"> </v>
      </c>
      <c r="AB326" s="38" t="str">
        <f t="shared" si="47"/>
        <v/>
      </c>
      <c r="AC326" s="47"/>
      <c r="AD326" s="40" t="str">
        <f>+IFERROR(VLOOKUP(AC326,LISTAS!$A$2:$B$207,2,0)," ")</f>
        <v xml:space="preserve"> </v>
      </c>
      <c r="AE326" s="25"/>
      <c r="AF326" s="25"/>
      <c r="AG326" s="108"/>
      <c r="AH326" s="25"/>
      <c r="AI326" s="87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51"/>
      <c r="DH326" s="151">
        <f t="shared" si="48"/>
        <v>0</v>
      </c>
      <c r="DI326" s="43">
        <f t="shared" si="49"/>
        <v>0</v>
      </c>
      <c r="DJ326" s="43">
        <f t="shared" si="50"/>
        <v>0</v>
      </c>
      <c r="DK326" s="145">
        <f t="shared" si="51"/>
        <v>0</v>
      </c>
      <c r="DL326" s="161" t="e">
        <f t="shared" si="52"/>
        <v>#DIV/0!</v>
      </c>
      <c r="DM326" s="147">
        <f t="shared" si="53"/>
        <v>0</v>
      </c>
      <c r="DN326" s="152">
        <f t="shared" si="54"/>
        <v>0</v>
      </c>
      <c r="DO326" s="147">
        <v>0</v>
      </c>
      <c r="DP326" s="43">
        <v>0</v>
      </c>
      <c r="DQ326" s="43">
        <v>0</v>
      </c>
      <c r="DR326" s="43">
        <v>0</v>
      </c>
      <c r="DS326" s="43">
        <v>0</v>
      </c>
      <c r="DT326" s="43">
        <v>0</v>
      </c>
      <c r="DU326" s="43">
        <v>0</v>
      </c>
      <c r="DV326" s="43">
        <v>0</v>
      </c>
      <c r="DW326" s="43">
        <v>0</v>
      </c>
      <c r="DX326" s="43">
        <v>0</v>
      </c>
      <c r="DY326" s="43">
        <v>0</v>
      </c>
      <c r="DZ326" s="43">
        <v>0</v>
      </c>
      <c r="EA326" s="57">
        <f t="shared" si="55"/>
        <v>0</v>
      </c>
      <c r="EB326" s="45" t="str">
        <f t="shared" ref="EB326:EB350" si="56">IF(EA326=DH326,("CORRECTO"),("REVISAR"))</f>
        <v>CORRECTO</v>
      </c>
      <c r="EC326" s="45"/>
    </row>
    <row r="327" spans="1:133" ht="19.5" customHeight="1" x14ac:dyDescent="0.25">
      <c r="A327" s="47">
        <v>320</v>
      </c>
      <c r="B327" s="23">
        <v>2026</v>
      </c>
      <c r="C327" s="34" t="s">
        <v>62</v>
      </c>
      <c r="D327" s="28"/>
      <c r="E327" s="117"/>
      <c r="F327" s="25"/>
      <c r="G327" s="28"/>
      <c r="H327" s="28"/>
      <c r="I327" s="29"/>
      <c r="J327" s="29"/>
      <c r="K327" s="30"/>
      <c r="L327" s="31"/>
      <c r="M327" s="32"/>
      <c r="N327" s="33"/>
      <c r="O327" s="32"/>
      <c r="P327" s="32"/>
      <c r="Q327" s="32"/>
      <c r="R327" s="32"/>
      <c r="S327" s="32"/>
      <c r="T327" s="55"/>
      <c r="U327" s="32"/>
      <c r="V327" s="35"/>
      <c r="W327" s="35"/>
      <c r="X327" s="50"/>
      <c r="Y327" s="32"/>
      <c r="Z327" s="32"/>
      <c r="AA327" s="37" t="str">
        <f>+IFERROR(VLOOKUP(AB327,LISTAS!$C$2:$D$13,2,0)," ")</f>
        <v xml:space="preserve"> </v>
      </c>
      <c r="AB327" s="38" t="str">
        <f t="shared" ref="AB327:AB350" si="57">+MID(AC327,1,2)</f>
        <v/>
      </c>
      <c r="AC327" s="47"/>
      <c r="AD327" s="40" t="str">
        <f>+IFERROR(VLOOKUP(AC327,LISTAS!$A$2:$B$207,2,0)," ")</f>
        <v xml:space="preserve"> </v>
      </c>
      <c r="AE327" s="25"/>
      <c r="AF327" s="25"/>
      <c r="AG327" s="108"/>
      <c r="AH327" s="25"/>
      <c r="AI327" s="87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51"/>
      <c r="DH327" s="151">
        <f t="shared" ref="DH327:DH350" si="58">+AN327+AT327+AZ327+BF327+BL327+BR327+BX327+CD327+CJ327+CP327+CV327+DB327</f>
        <v>0</v>
      </c>
      <c r="DI327" s="43">
        <f t="shared" ref="DI327:DI350" si="59">AP327+AV327+BB327+BH327+BN327+BT327+BZ327+CF327+CL327+CR327+CX327+DD327</f>
        <v>0</v>
      </c>
      <c r="DJ327" s="43">
        <f t="shared" ref="DJ327:DJ350" si="60">AQ327+AW327+BC327+BI327+BO327+BU327+CA327+CG327+CM327+CS327+CY327+DE327</f>
        <v>0</v>
      </c>
      <c r="DK327" s="145">
        <f t="shared" ref="DK327:DK350" si="61">AR327+AX327+BD327+BJ327+BP327+BV327+CB327+CH327+CN327+CT327+CZ327+DF327</f>
        <v>0</v>
      </c>
      <c r="DL327" s="161" t="e">
        <f t="shared" ref="DL327:DL350" si="62">+DK327/DH327</f>
        <v>#DIV/0!</v>
      </c>
      <c r="DM327" s="147">
        <f t="shared" ref="DM327:DM350" si="63">+DH327-DI327-DJ327</f>
        <v>0</v>
      </c>
      <c r="DN327" s="152">
        <f t="shared" ref="DN327:DN350" si="64">AS327+AY327+BE327+BK327+BQ327+BW327+CC327+CI327+CO327+CU327+DA327+DG327</f>
        <v>0</v>
      </c>
      <c r="DO327" s="147">
        <v>0</v>
      </c>
      <c r="DP327" s="43">
        <v>0</v>
      </c>
      <c r="DQ327" s="43">
        <v>0</v>
      </c>
      <c r="DR327" s="43">
        <v>0</v>
      </c>
      <c r="DS327" s="43">
        <v>0</v>
      </c>
      <c r="DT327" s="43">
        <v>0</v>
      </c>
      <c r="DU327" s="43">
        <v>0</v>
      </c>
      <c r="DV327" s="43">
        <v>0</v>
      </c>
      <c r="DW327" s="43">
        <v>0</v>
      </c>
      <c r="DX327" s="43">
        <v>0</v>
      </c>
      <c r="DY327" s="43">
        <v>0</v>
      </c>
      <c r="DZ327" s="43">
        <v>0</v>
      </c>
      <c r="EA327" s="57">
        <f t="shared" si="55"/>
        <v>0</v>
      </c>
      <c r="EB327" s="45" t="str">
        <f t="shared" si="56"/>
        <v>CORRECTO</v>
      </c>
      <c r="EC327" s="45"/>
    </row>
    <row r="328" spans="1:133" ht="19.5" customHeight="1" x14ac:dyDescent="0.25">
      <c r="A328" s="47">
        <v>321</v>
      </c>
      <c r="B328" s="23">
        <v>2026</v>
      </c>
      <c r="C328" s="34" t="s">
        <v>62</v>
      </c>
      <c r="D328" s="28"/>
      <c r="E328" s="117"/>
      <c r="F328" s="25"/>
      <c r="G328" s="28"/>
      <c r="H328" s="28"/>
      <c r="I328" s="29"/>
      <c r="J328" s="29"/>
      <c r="K328" s="30"/>
      <c r="L328" s="31"/>
      <c r="M328" s="32"/>
      <c r="N328" s="33"/>
      <c r="O328" s="32"/>
      <c r="P328" s="32"/>
      <c r="Q328" s="32"/>
      <c r="R328" s="32"/>
      <c r="S328" s="32"/>
      <c r="T328" s="55"/>
      <c r="U328" s="32"/>
      <c r="V328" s="35"/>
      <c r="W328" s="35"/>
      <c r="X328" s="50"/>
      <c r="Y328" s="32"/>
      <c r="Z328" s="32"/>
      <c r="AA328" s="37" t="str">
        <f>+IFERROR(VLOOKUP(AB328,LISTAS!$C$2:$D$13,2,0)," ")</f>
        <v xml:space="preserve"> </v>
      </c>
      <c r="AB328" s="38" t="str">
        <f t="shared" si="57"/>
        <v/>
      </c>
      <c r="AC328" s="47"/>
      <c r="AD328" s="40" t="str">
        <f>+IFERROR(VLOOKUP(AC328,LISTAS!$A$2:$B$207,2,0)," ")</f>
        <v xml:space="preserve"> </v>
      </c>
      <c r="AE328" s="25"/>
      <c r="AF328" s="25"/>
      <c r="AG328" s="108"/>
      <c r="AH328" s="25"/>
      <c r="AI328" s="87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51"/>
      <c r="DH328" s="151">
        <f t="shared" si="58"/>
        <v>0</v>
      </c>
      <c r="DI328" s="43">
        <f t="shared" si="59"/>
        <v>0</v>
      </c>
      <c r="DJ328" s="43">
        <f t="shared" si="60"/>
        <v>0</v>
      </c>
      <c r="DK328" s="145">
        <f t="shared" si="61"/>
        <v>0</v>
      </c>
      <c r="DL328" s="161" t="e">
        <f t="shared" si="62"/>
        <v>#DIV/0!</v>
      </c>
      <c r="DM328" s="147">
        <f t="shared" si="63"/>
        <v>0</v>
      </c>
      <c r="DN328" s="152">
        <f t="shared" si="64"/>
        <v>0</v>
      </c>
      <c r="DO328" s="147">
        <v>0</v>
      </c>
      <c r="DP328" s="43">
        <v>0</v>
      </c>
      <c r="DQ328" s="43">
        <v>0</v>
      </c>
      <c r="DR328" s="43">
        <v>0</v>
      </c>
      <c r="DS328" s="43">
        <v>0</v>
      </c>
      <c r="DT328" s="43">
        <v>0</v>
      </c>
      <c r="DU328" s="43">
        <v>0</v>
      </c>
      <c r="DV328" s="43">
        <v>0</v>
      </c>
      <c r="DW328" s="43">
        <v>0</v>
      </c>
      <c r="DX328" s="43">
        <v>0</v>
      </c>
      <c r="DY328" s="43">
        <v>0</v>
      </c>
      <c r="DZ328" s="43">
        <v>0</v>
      </c>
      <c r="EA328" s="57">
        <f t="shared" si="55"/>
        <v>0</v>
      </c>
      <c r="EB328" s="45" t="str">
        <f t="shared" si="56"/>
        <v>CORRECTO</v>
      </c>
      <c r="EC328" s="45"/>
    </row>
    <row r="329" spans="1:133" ht="19.5" customHeight="1" x14ac:dyDescent="0.25">
      <c r="A329" s="47">
        <v>322</v>
      </c>
      <c r="B329" s="23">
        <v>2026</v>
      </c>
      <c r="C329" s="34" t="s">
        <v>62</v>
      </c>
      <c r="D329" s="28"/>
      <c r="E329" s="117"/>
      <c r="F329" s="25"/>
      <c r="G329" s="28"/>
      <c r="H329" s="28"/>
      <c r="I329" s="29"/>
      <c r="J329" s="29"/>
      <c r="K329" s="30"/>
      <c r="L329" s="31"/>
      <c r="M329" s="32"/>
      <c r="N329" s="33"/>
      <c r="O329" s="32"/>
      <c r="P329" s="32"/>
      <c r="Q329" s="32"/>
      <c r="R329" s="32"/>
      <c r="S329" s="32"/>
      <c r="T329" s="55"/>
      <c r="U329" s="32"/>
      <c r="V329" s="35"/>
      <c r="W329" s="35"/>
      <c r="X329" s="50"/>
      <c r="Y329" s="32"/>
      <c r="Z329" s="32"/>
      <c r="AA329" s="37" t="str">
        <f>+IFERROR(VLOOKUP(AB329,LISTAS!$C$2:$D$13,2,0)," ")</f>
        <v xml:space="preserve"> </v>
      </c>
      <c r="AB329" s="38" t="str">
        <f t="shared" si="57"/>
        <v/>
      </c>
      <c r="AC329" s="47"/>
      <c r="AD329" s="40" t="str">
        <f>+IFERROR(VLOOKUP(AC329,LISTAS!$A$2:$B$207,2,0)," ")</f>
        <v xml:space="preserve"> </v>
      </c>
      <c r="AE329" s="25"/>
      <c r="AF329" s="25"/>
      <c r="AG329" s="108"/>
      <c r="AH329" s="25"/>
      <c r="AI329" s="87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51"/>
      <c r="DH329" s="151">
        <f t="shared" si="58"/>
        <v>0</v>
      </c>
      <c r="DI329" s="43">
        <f t="shared" si="59"/>
        <v>0</v>
      </c>
      <c r="DJ329" s="43">
        <f t="shared" si="60"/>
        <v>0</v>
      </c>
      <c r="DK329" s="145">
        <f t="shared" si="61"/>
        <v>0</v>
      </c>
      <c r="DL329" s="161" t="e">
        <f t="shared" si="62"/>
        <v>#DIV/0!</v>
      </c>
      <c r="DM329" s="147">
        <f t="shared" si="63"/>
        <v>0</v>
      </c>
      <c r="DN329" s="152">
        <f t="shared" si="64"/>
        <v>0</v>
      </c>
      <c r="DO329" s="147">
        <v>0</v>
      </c>
      <c r="DP329" s="43">
        <v>0</v>
      </c>
      <c r="DQ329" s="43">
        <v>0</v>
      </c>
      <c r="DR329" s="43">
        <v>0</v>
      </c>
      <c r="DS329" s="43">
        <v>0</v>
      </c>
      <c r="DT329" s="43">
        <v>0</v>
      </c>
      <c r="DU329" s="43">
        <v>0</v>
      </c>
      <c r="DV329" s="43">
        <v>0</v>
      </c>
      <c r="DW329" s="43">
        <v>0</v>
      </c>
      <c r="DX329" s="43">
        <v>0</v>
      </c>
      <c r="DY329" s="43">
        <v>0</v>
      </c>
      <c r="DZ329" s="43">
        <v>0</v>
      </c>
      <c r="EA329" s="57">
        <f t="shared" si="55"/>
        <v>0</v>
      </c>
      <c r="EB329" s="45" t="str">
        <f t="shared" si="56"/>
        <v>CORRECTO</v>
      </c>
      <c r="EC329" s="45"/>
    </row>
    <row r="330" spans="1:133" ht="19.5" customHeight="1" x14ac:dyDescent="0.25">
      <c r="A330" s="23">
        <v>323</v>
      </c>
      <c r="B330" s="23">
        <v>2026</v>
      </c>
      <c r="C330" s="34" t="s">
        <v>62</v>
      </c>
      <c r="D330" s="28"/>
      <c r="E330" s="117"/>
      <c r="F330" s="25"/>
      <c r="G330" s="28"/>
      <c r="H330" s="28"/>
      <c r="I330" s="29"/>
      <c r="J330" s="29"/>
      <c r="K330" s="30"/>
      <c r="L330" s="31"/>
      <c r="M330" s="32"/>
      <c r="N330" s="33"/>
      <c r="O330" s="32"/>
      <c r="P330" s="32"/>
      <c r="Q330" s="32"/>
      <c r="R330" s="32"/>
      <c r="S330" s="32"/>
      <c r="T330" s="55"/>
      <c r="U330" s="32"/>
      <c r="V330" s="35"/>
      <c r="W330" s="35"/>
      <c r="X330" s="50"/>
      <c r="Y330" s="32"/>
      <c r="Z330" s="32"/>
      <c r="AA330" s="37" t="str">
        <f>+IFERROR(VLOOKUP(AB330,LISTAS!$C$2:$D$13,2,0)," ")</f>
        <v xml:space="preserve"> </v>
      </c>
      <c r="AB330" s="38" t="str">
        <f t="shared" si="57"/>
        <v/>
      </c>
      <c r="AC330" s="47"/>
      <c r="AD330" s="40" t="str">
        <f>+IFERROR(VLOOKUP(AC330,LISTAS!$A$2:$B$207,2,0)," ")</f>
        <v xml:space="preserve"> </v>
      </c>
      <c r="AE330" s="25"/>
      <c r="AF330" s="25"/>
      <c r="AG330" s="108"/>
      <c r="AH330" s="25"/>
      <c r="AI330" s="87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51"/>
      <c r="DH330" s="151">
        <f t="shared" si="58"/>
        <v>0</v>
      </c>
      <c r="DI330" s="43">
        <f t="shared" si="59"/>
        <v>0</v>
      </c>
      <c r="DJ330" s="43">
        <f t="shared" si="60"/>
        <v>0</v>
      </c>
      <c r="DK330" s="145">
        <f t="shared" si="61"/>
        <v>0</v>
      </c>
      <c r="DL330" s="161" t="e">
        <f t="shared" si="62"/>
        <v>#DIV/0!</v>
      </c>
      <c r="DM330" s="147">
        <f t="shared" si="63"/>
        <v>0</v>
      </c>
      <c r="DN330" s="152">
        <f t="shared" si="64"/>
        <v>0</v>
      </c>
      <c r="DO330" s="147">
        <v>0</v>
      </c>
      <c r="DP330" s="43">
        <v>0</v>
      </c>
      <c r="DQ330" s="43">
        <v>0</v>
      </c>
      <c r="DR330" s="43">
        <v>0</v>
      </c>
      <c r="DS330" s="43">
        <v>0</v>
      </c>
      <c r="DT330" s="43">
        <v>0</v>
      </c>
      <c r="DU330" s="43">
        <v>0</v>
      </c>
      <c r="DV330" s="43">
        <v>0</v>
      </c>
      <c r="DW330" s="43">
        <v>0</v>
      </c>
      <c r="DX330" s="43">
        <v>0</v>
      </c>
      <c r="DY330" s="43">
        <v>0</v>
      </c>
      <c r="DZ330" s="43">
        <v>0</v>
      </c>
      <c r="EA330" s="57">
        <f t="shared" si="55"/>
        <v>0</v>
      </c>
      <c r="EB330" s="45" t="str">
        <f t="shared" si="56"/>
        <v>CORRECTO</v>
      </c>
      <c r="EC330" s="45"/>
    </row>
    <row r="331" spans="1:133" ht="19.5" customHeight="1" x14ac:dyDescent="0.25">
      <c r="A331" s="47">
        <v>324</v>
      </c>
      <c r="B331" s="23">
        <v>2026</v>
      </c>
      <c r="C331" s="34" t="s">
        <v>62</v>
      </c>
      <c r="D331" s="28"/>
      <c r="E331" s="117"/>
      <c r="F331" s="25"/>
      <c r="G331" s="28"/>
      <c r="H331" s="28"/>
      <c r="I331" s="29"/>
      <c r="J331" s="29"/>
      <c r="K331" s="30"/>
      <c r="L331" s="31"/>
      <c r="M331" s="32"/>
      <c r="N331" s="33"/>
      <c r="O331" s="32"/>
      <c r="P331" s="32"/>
      <c r="Q331" s="32"/>
      <c r="R331" s="32"/>
      <c r="S331" s="32"/>
      <c r="T331" s="55"/>
      <c r="U331" s="32"/>
      <c r="V331" s="35"/>
      <c r="W331" s="35"/>
      <c r="X331" s="50"/>
      <c r="Y331" s="32"/>
      <c r="Z331" s="32"/>
      <c r="AA331" s="37" t="str">
        <f>+IFERROR(VLOOKUP(AB331,LISTAS!$C$2:$D$13,2,0)," ")</f>
        <v xml:space="preserve"> </v>
      </c>
      <c r="AB331" s="38" t="str">
        <f t="shared" si="57"/>
        <v/>
      </c>
      <c r="AC331" s="47"/>
      <c r="AD331" s="40" t="str">
        <f>+IFERROR(VLOOKUP(AC331,LISTAS!$A$2:$B$207,2,0)," ")</f>
        <v xml:space="preserve"> </v>
      </c>
      <c r="AE331" s="25"/>
      <c r="AF331" s="25"/>
      <c r="AG331" s="108"/>
      <c r="AH331" s="25"/>
      <c r="AI331" s="87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51"/>
      <c r="DH331" s="151">
        <f t="shared" si="58"/>
        <v>0</v>
      </c>
      <c r="DI331" s="43">
        <f t="shared" si="59"/>
        <v>0</v>
      </c>
      <c r="DJ331" s="43">
        <f t="shared" si="60"/>
        <v>0</v>
      </c>
      <c r="DK331" s="145">
        <f t="shared" si="61"/>
        <v>0</v>
      </c>
      <c r="DL331" s="161" t="e">
        <f t="shared" si="62"/>
        <v>#DIV/0!</v>
      </c>
      <c r="DM331" s="147">
        <f t="shared" si="63"/>
        <v>0</v>
      </c>
      <c r="DN331" s="152">
        <f t="shared" si="64"/>
        <v>0</v>
      </c>
      <c r="DO331" s="147">
        <v>0</v>
      </c>
      <c r="DP331" s="43">
        <v>0</v>
      </c>
      <c r="DQ331" s="43">
        <v>0</v>
      </c>
      <c r="DR331" s="43">
        <v>0</v>
      </c>
      <c r="DS331" s="43">
        <v>0</v>
      </c>
      <c r="DT331" s="43">
        <v>0</v>
      </c>
      <c r="DU331" s="43">
        <v>0</v>
      </c>
      <c r="DV331" s="43">
        <v>0</v>
      </c>
      <c r="DW331" s="43">
        <v>0</v>
      </c>
      <c r="DX331" s="43">
        <v>0</v>
      </c>
      <c r="DY331" s="43">
        <v>0</v>
      </c>
      <c r="DZ331" s="43">
        <v>0</v>
      </c>
      <c r="EA331" s="57">
        <f t="shared" si="55"/>
        <v>0</v>
      </c>
      <c r="EB331" s="45" t="str">
        <f t="shared" si="56"/>
        <v>CORRECTO</v>
      </c>
      <c r="EC331" s="45"/>
    </row>
    <row r="332" spans="1:133" ht="19.5" customHeight="1" x14ac:dyDescent="0.25">
      <c r="A332" s="47">
        <v>325</v>
      </c>
      <c r="B332" s="23">
        <v>2026</v>
      </c>
      <c r="C332" s="34" t="s">
        <v>62</v>
      </c>
      <c r="D332" s="28"/>
      <c r="E332" s="117"/>
      <c r="F332" s="25"/>
      <c r="G332" s="28"/>
      <c r="H332" s="28"/>
      <c r="I332" s="29"/>
      <c r="J332" s="29"/>
      <c r="K332" s="30"/>
      <c r="L332" s="31"/>
      <c r="M332" s="32"/>
      <c r="N332" s="33"/>
      <c r="O332" s="32"/>
      <c r="P332" s="32"/>
      <c r="Q332" s="32"/>
      <c r="R332" s="32"/>
      <c r="S332" s="32"/>
      <c r="T332" s="55"/>
      <c r="U332" s="32"/>
      <c r="V332" s="35"/>
      <c r="W332" s="35"/>
      <c r="X332" s="50"/>
      <c r="Y332" s="32"/>
      <c r="Z332" s="32"/>
      <c r="AA332" s="37" t="str">
        <f>+IFERROR(VLOOKUP(AB332,LISTAS!$C$2:$D$13,2,0)," ")</f>
        <v xml:space="preserve"> </v>
      </c>
      <c r="AB332" s="38" t="str">
        <f t="shared" si="57"/>
        <v/>
      </c>
      <c r="AC332" s="47"/>
      <c r="AD332" s="40" t="str">
        <f>+IFERROR(VLOOKUP(AC332,LISTAS!$A$2:$B$207,2,0)," ")</f>
        <v xml:space="preserve"> </v>
      </c>
      <c r="AE332" s="25"/>
      <c r="AF332" s="25"/>
      <c r="AG332" s="108"/>
      <c r="AH332" s="25"/>
      <c r="AI332" s="87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51"/>
      <c r="DH332" s="151">
        <f t="shared" si="58"/>
        <v>0</v>
      </c>
      <c r="DI332" s="43">
        <f t="shared" si="59"/>
        <v>0</v>
      </c>
      <c r="DJ332" s="43">
        <f t="shared" si="60"/>
        <v>0</v>
      </c>
      <c r="DK332" s="145">
        <f t="shared" si="61"/>
        <v>0</v>
      </c>
      <c r="DL332" s="161" t="e">
        <f t="shared" si="62"/>
        <v>#DIV/0!</v>
      </c>
      <c r="DM332" s="147">
        <f t="shared" si="63"/>
        <v>0</v>
      </c>
      <c r="DN332" s="152">
        <f t="shared" si="64"/>
        <v>0</v>
      </c>
      <c r="DO332" s="147">
        <v>0</v>
      </c>
      <c r="DP332" s="43">
        <v>0</v>
      </c>
      <c r="DQ332" s="43">
        <v>0</v>
      </c>
      <c r="DR332" s="43">
        <v>0</v>
      </c>
      <c r="DS332" s="43">
        <v>0</v>
      </c>
      <c r="DT332" s="43">
        <v>0</v>
      </c>
      <c r="DU332" s="43">
        <v>0</v>
      </c>
      <c r="DV332" s="43">
        <v>0</v>
      </c>
      <c r="DW332" s="43">
        <v>0</v>
      </c>
      <c r="DX332" s="43">
        <v>0</v>
      </c>
      <c r="DY332" s="43">
        <v>0</v>
      </c>
      <c r="DZ332" s="43">
        <v>0</v>
      </c>
      <c r="EA332" s="57">
        <f t="shared" si="55"/>
        <v>0</v>
      </c>
      <c r="EB332" s="45" t="str">
        <f t="shared" si="56"/>
        <v>CORRECTO</v>
      </c>
      <c r="EC332" s="45"/>
    </row>
    <row r="333" spans="1:133" ht="19.5" customHeight="1" x14ac:dyDescent="0.25">
      <c r="A333" s="23">
        <v>326</v>
      </c>
      <c r="B333" s="23">
        <v>2026</v>
      </c>
      <c r="C333" s="34" t="s">
        <v>62</v>
      </c>
      <c r="D333" s="28"/>
      <c r="E333" s="117"/>
      <c r="F333" s="25"/>
      <c r="G333" s="28"/>
      <c r="H333" s="28"/>
      <c r="I333" s="29"/>
      <c r="J333" s="29"/>
      <c r="K333" s="30"/>
      <c r="L333" s="31"/>
      <c r="M333" s="32"/>
      <c r="N333" s="33"/>
      <c r="O333" s="32"/>
      <c r="P333" s="32"/>
      <c r="Q333" s="32"/>
      <c r="R333" s="32"/>
      <c r="S333" s="32"/>
      <c r="T333" s="55"/>
      <c r="U333" s="32"/>
      <c r="V333" s="35"/>
      <c r="W333" s="35"/>
      <c r="X333" s="50"/>
      <c r="Y333" s="32"/>
      <c r="Z333" s="32"/>
      <c r="AA333" s="37" t="str">
        <f>+IFERROR(VLOOKUP(AB333,LISTAS!$C$2:$D$13,2,0)," ")</f>
        <v xml:space="preserve"> </v>
      </c>
      <c r="AB333" s="38" t="str">
        <f t="shared" si="57"/>
        <v/>
      </c>
      <c r="AC333" s="47"/>
      <c r="AD333" s="40" t="str">
        <f>+IFERROR(VLOOKUP(AC333,LISTAS!$A$2:$B$207,2,0)," ")</f>
        <v xml:space="preserve"> </v>
      </c>
      <c r="AE333" s="25"/>
      <c r="AF333" s="25"/>
      <c r="AG333" s="108"/>
      <c r="AH333" s="25"/>
      <c r="AI333" s="87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51"/>
      <c r="DH333" s="151">
        <f t="shared" si="58"/>
        <v>0</v>
      </c>
      <c r="DI333" s="43">
        <f t="shared" si="59"/>
        <v>0</v>
      </c>
      <c r="DJ333" s="43">
        <f t="shared" si="60"/>
        <v>0</v>
      </c>
      <c r="DK333" s="145">
        <f t="shared" si="61"/>
        <v>0</v>
      </c>
      <c r="DL333" s="161" t="e">
        <f t="shared" si="62"/>
        <v>#DIV/0!</v>
      </c>
      <c r="DM333" s="147">
        <f t="shared" si="63"/>
        <v>0</v>
      </c>
      <c r="DN333" s="152">
        <f t="shared" si="64"/>
        <v>0</v>
      </c>
      <c r="DO333" s="147">
        <v>0</v>
      </c>
      <c r="DP333" s="43">
        <v>0</v>
      </c>
      <c r="DQ333" s="43">
        <v>0</v>
      </c>
      <c r="DR333" s="43">
        <v>0</v>
      </c>
      <c r="DS333" s="43">
        <v>0</v>
      </c>
      <c r="DT333" s="43">
        <v>0</v>
      </c>
      <c r="DU333" s="43">
        <v>0</v>
      </c>
      <c r="DV333" s="43">
        <v>0</v>
      </c>
      <c r="DW333" s="43">
        <v>0</v>
      </c>
      <c r="DX333" s="43">
        <v>0</v>
      </c>
      <c r="DY333" s="43">
        <v>0</v>
      </c>
      <c r="DZ333" s="43">
        <v>0</v>
      </c>
      <c r="EA333" s="57">
        <f t="shared" si="55"/>
        <v>0</v>
      </c>
      <c r="EB333" s="45" t="str">
        <f t="shared" si="56"/>
        <v>CORRECTO</v>
      </c>
      <c r="EC333" s="45"/>
    </row>
    <row r="334" spans="1:133" ht="19.5" customHeight="1" x14ac:dyDescent="0.25">
      <c r="A334" s="47">
        <v>327</v>
      </c>
      <c r="B334" s="23">
        <v>2026</v>
      </c>
      <c r="C334" s="34" t="s">
        <v>62</v>
      </c>
      <c r="D334" s="28"/>
      <c r="E334" s="117"/>
      <c r="F334" s="25"/>
      <c r="G334" s="28"/>
      <c r="H334" s="28"/>
      <c r="I334" s="28"/>
      <c r="J334" s="28"/>
      <c r="K334" s="30"/>
      <c r="L334" s="47"/>
      <c r="M334" s="32"/>
      <c r="N334" s="33"/>
      <c r="O334" s="32"/>
      <c r="P334" s="32"/>
      <c r="Q334" s="32"/>
      <c r="R334" s="32"/>
      <c r="S334" s="32"/>
      <c r="T334" s="34"/>
      <c r="U334" s="32"/>
      <c r="V334" s="35"/>
      <c r="W334" s="35"/>
      <c r="X334" s="50"/>
      <c r="Y334" s="32"/>
      <c r="Z334" s="32"/>
      <c r="AA334" s="37" t="str">
        <f>+IFERROR(VLOOKUP(AB334,LISTAS!$C$2:$D$13,2,0)," ")</f>
        <v xml:space="preserve"> </v>
      </c>
      <c r="AB334" s="38" t="str">
        <f t="shared" si="57"/>
        <v/>
      </c>
      <c r="AC334" s="47"/>
      <c r="AD334" s="40" t="str">
        <f>+IFERROR(VLOOKUP(AC334,LISTAS!$A$2:$B$207,2,0)," ")</f>
        <v xml:space="preserve"> </v>
      </c>
      <c r="AE334" s="25"/>
      <c r="AF334" s="25"/>
      <c r="AG334" s="108"/>
      <c r="AH334" s="25"/>
      <c r="AI334" s="87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51"/>
      <c r="DH334" s="151">
        <f t="shared" si="58"/>
        <v>0</v>
      </c>
      <c r="DI334" s="43">
        <f t="shared" si="59"/>
        <v>0</v>
      </c>
      <c r="DJ334" s="43">
        <f t="shared" si="60"/>
        <v>0</v>
      </c>
      <c r="DK334" s="145">
        <f t="shared" si="61"/>
        <v>0</v>
      </c>
      <c r="DL334" s="161" t="e">
        <f t="shared" si="62"/>
        <v>#DIV/0!</v>
      </c>
      <c r="DM334" s="147">
        <f t="shared" si="63"/>
        <v>0</v>
      </c>
      <c r="DN334" s="152">
        <f t="shared" si="64"/>
        <v>0</v>
      </c>
      <c r="DO334" s="147">
        <v>0</v>
      </c>
      <c r="DP334" s="43">
        <v>0</v>
      </c>
      <c r="DQ334" s="43">
        <v>0</v>
      </c>
      <c r="DR334" s="43">
        <v>0</v>
      </c>
      <c r="DS334" s="43">
        <v>0</v>
      </c>
      <c r="DT334" s="43">
        <v>0</v>
      </c>
      <c r="DU334" s="43">
        <v>0</v>
      </c>
      <c r="DV334" s="43">
        <v>0</v>
      </c>
      <c r="DW334" s="43">
        <v>0</v>
      </c>
      <c r="DX334" s="43">
        <v>0</v>
      </c>
      <c r="DY334" s="43">
        <v>0</v>
      </c>
      <c r="DZ334" s="43">
        <v>0</v>
      </c>
      <c r="EA334" s="57">
        <f t="shared" si="55"/>
        <v>0</v>
      </c>
      <c r="EB334" s="45" t="str">
        <f t="shared" si="56"/>
        <v>CORRECTO</v>
      </c>
      <c r="EC334" s="45"/>
    </row>
    <row r="335" spans="1:133" ht="19.5" customHeight="1" x14ac:dyDescent="0.25">
      <c r="A335" s="47">
        <v>328</v>
      </c>
      <c r="B335" s="23">
        <v>2026</v>
      </c>
      <c r="C335" s="34" t="s">
        <v>62</v>
      </c>
      <c r="D335" s="28"/>
      <c r="E335" s="117"/>
      <c r="F335" s="25"/>
      <c r="G335" s="28"/>
      <c r="H335" s="28"/>
      <c r="I335" s="28"/>
      <c r="J335" s="28"/>
      <c r="K335" s="30"/>
      <c r="L335" s="47"/>
      <c r="M335" s="32"/>
      <c r="N335" s="33"/>
      <c r="O335" s="32"/>
      <c r="P335" s="32"/>
      <c r="Q335" s="32"/>
      <c r="R335" s="32"/>
      <c r="S335" s="32"/>
      <c r="T335" s="34"/>
      <c r="U335" s="32"/>
      <c r="V335" s="35"/>
      <c r="W335" s="35"/>
      <c r="X335" s="50"/>
      <c r="Y335" s="32"/>
      <c r="Z335" s="32"/>
      <c r="AA335" s="37" t="str">
        <f>+IFERROR(VLOOKUP(AB335,LISTAS!$C$2:$D$13,2,0)," ")</f>
        <v xml:space="preserve"> </v>
      </c>
      <c r="AB335" s="38" t="str">
        <f t="shared" si="57"/>
        <v/>
      </c>
      <c r="AC335" s="47"/>
      <c r="AD335" s="40" t="str">
        <f>+IFERROR(VLOOKUP(AC335,LISTAS!$A$2:$B$207,2,0)," ")</f>
        <v xml:space="preserve"> </v>
      </c>
      <c r="AE335" s="25"/>
      <c r="AF335" s="25"/>
      <c r="AG335" s="108"/>
      <c r="AH335" s="25"/>
      <c r="AI335" s="87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51"/>
      <c r="DH335" s="151">
        <f t="shared" si="58"/>
        <v>0</v>
      </c>
      <c r="DI335" s="43">
        <f t="shared" si="59"/>
        <v>0</v>
      </c>
      <c r="DJ335" s="43">
        <f t="shared" si="60"/>
        <v>0</v>
      </c>
      <c r="DK335" s="145">
        <f t="shared" si="61"/>
        <v>0</v>
      </c>
      <c r="DL335" s="161" t="e">
        <f t="shared" si="62"/>
        <v>#DIV/0!</v>
      </c>
      <c r="DM335" s="147">
        <f t="shared" si="63"/>
        <v>0</v>
      </c>
      <c r="DN335" s="152">
        <f t="shared" si="64"/>
        <v>0</v>
      </c>
      <c r="DO335" s="147">
        <v>0</v>
      </c>
      <c r="DP335" s="43">
        <v>0</v>
      </c>
      <c r="DQ335" s="43">
        <v>0</v>
      </c>
      <c r="DR335" s="43">
        <v>0</v>
      </c>
      <c r="DS335" s="43">
        <v>0</v>
      </c>
      <c r="DT335" s="43">
        <v>0</v>
      </c>
      <c r="DU335" s="43">
        <v>0</v>
      </c>
      <c r="DV335" s="43">
        <v>0</v>
      </c>
      <c r="DW335" s="43">
        <v>0</v>
      </c>
      <c r="DX335" s="43">
        <v>0</v>
      </c>
      <c r="DY335" s="43">
        <v>0</v>
      </c>
      <c r="DZ335" s="43">
        <v>0</v>
      </c>
      <c r="EA335" s="57">
        <f t="shared" si="55"/>
        <v>0</v>
      </c>
      <c r="EB335" s="45" t="str">
        <f t="shared" si="56"/>
        <v>CORRECTO</v>
      </c>
      <c r="EC335" s="45"/>
    </row>
    <row r="336" spans="1:133" ht="19.5" customHeight="1" x14ac:dyDescent="0.25">
      <c r="A336" s="47">
        <v>329</v>
      </c>
      <c r="B336" s="23">
        <v>2026</v>
      </c>
      <c r="C336" s="34" t="s">
        <v>62</v>
      </c>
      <c r="D336" s="28"/>
      <c r="E336" s="25"/>
      <c r="F336" s="25"/>
      <c r="G336" s="28"/>
      <c r="H336" s="49"/>
      <c r="I336" s="28"/>
      <c r="J336" s="28"/>
      <c r="K336" s="30"/>
      <c r="L336" s="31"/>
      <c r="M336" s="32"/>
      <c r="N336" s="54"/>
      <c r="O336" s="53"/>
      <c r="P336" s="53"/>
      <c r="Q336" s="53"/>
      <c r="R336" s="53"/>
      <c r="S336" s="32"/>
      <c r="T336" s="34"/>
      <c r="U336" s="32"/>
      <c r="V336" s="35"/>
      <c r="W336" s="35"/>
      <c r="X336" s="50"/>
      <c r="Y336" s="32"/>
      <c r="Z336" s="32"/>
      <c r="AA336" s="37" t="str">
        <f>+IFERROR(VLOOKUP(AB336,LISTAS!$C$2:$D$13,2,0)," ")</f>
        <v xml:space="preserve"> </v>
      </c>
      <c r="AB336" s="38" t="str">
        <f t="shared" si="57"/>
        <v/>
      </c>
      <c r="AC336" s="47"/>
      <c r="AD336" s="40" t="str">
        <f>+IFERROR(VLOOKUP(AC336,LISTAS!$A$2:$B$207,2,0)," ")</f>
        <v xml:space="preserve"> </v>
      </c>
      <c r="AE336" s="25"/>
      <c r="AF336" s="25"/>
      <c r="AG336" s="108"/>
      <c r="AH336" s="25"/>
      <c r="AI336" s="87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51"/>
      <c r="DH336" s="151">
        <f t="shared" si="58"/>
        <v>0</v>
      </c>
      <c r="DI336" s="43">
        <f t="shared" si="59"/>
        <v>0</v>
      </c>
      <c r="DJ336" s="43">
        <f t="shared" si="60"/>
        <v>0</v>
      </c>
      <c r="DK336" s="145">
        <f t="shared" si="61"/>
        <v>0</v>
      </c>
      <c r="DL336" s="161" t="e">
        <f t="shared" si="62"/>
        <v>#DIV/0!</v>
      </c>
      <c r="DM336" s="147">
        <f t="shared" si="63"/>
        <v>0</v>
      </c>
      <c r="DN336" s="152">
        <f t="shared" si="64"/>
        <v>0</v>
      </c>
      <c r="DO336" s="147">
        <v>0</v>
      </c>
      <c r="DP336" s="43">
        <v>0</v>
      </c>
      <c r="DQ336" s="43">
        <v>0</v>
      </c>
      <c r="DR336" s="43">
        <v>0</v>
      </c>
      <c r="DS336" s="43">
        <v>0</v>
      </c>
      <c r="DT336" s="43">
        <v>0</v>
      </c>
      <c r="DU336" s="43">
        <v>0</v>
      </c>
      <c r="DV336" s="43">
        <v>0</v>
      </c>
      <c r="DW336" s="43">
        <v>0</v>
      </c>
      <c r="DX336" s="43">
        <v>0</v>
      </c>
      <c r="DY336" s="43">
        <v>0</v>
      </c>
      <c r="DZ336" s="43">
        <v>0</v>
      </c>
      <c r="EA336" s="57">
        <f t="shared" si="55"/>
        <v>0</v>
      </c>
      <c r="EB336" s="45" t="str">
        <f t="shared" si="56"/>
        <v>CORRECTO</v>
      </c>
      <c r="EC336" s="45"/>
    </row>
    <row r="337" spans="1:133" ht="19.5" customHeight="1" x14ac:dyDescent="0.25">
      <c r="A337" s="23">
        <v>330</v>
      </c>
      <c r="B337" s="23">
        <v>2026</v>
      </c>
      <c r="C337" s="34" t="s">
        <v>62</v>
      </c>
      <c r="D337" s="28"/>
      <c r="E337" s="117"/>
      <c r="F337" s="25"/>
      <c r="G337" s="28"/>
      <c r="H337" s="49"/>
      <c r="I337" s="28"/>
      <c r="J337" s="28"/>
      <c r="K337" s="35"/>
      <c r="L337" s="47"/>
      <c r="M337" s="32"/>
      <c r="N337" s="33"/>
      <c r="O337" s="32"/>
      <c r="P337" s="32"/>
      <c r="Q337" s="32"/>
      <c r="R337" s="32"/>
      <c r="S337" s="32"/>
      <c r="T337" s="34"/>
      <c r="U337" s="32"/>
      <c r="V337" s="35"/>
      <c r="W337" s="35"/>
      <c r="X337" s="50"/>
      <c r="Y337" s="32"/>
      <c r="Z337" s="32"/>
      <c r="AA337" s="37" t="str">
        <f>+IFERROR(VLOOKUP(AB337,LISTAS!$C$2:$D$13,2,0)," ")</f>
        <v xml:space="preserve"> </v>
      </c>
      <c r="AB337" s="38" t="str">
        <f t="shared" si="57"/>
        <v/>
      </c>
      <c r="AC337" s="47"/>
      <c r="AD337" s="40" t="str">
        <f>+IFERROR(VLOOKUP(AC337,LISTAS!$A$2:$B$207,2,0)," ")</f>
        <v xml:space="preserve"> </v>
      </c>
      <c r="AE337" s="25"/>
      <c r="AF337" s="25"/>
      <c r="AG337" s="108"/>
      <c r="AH337" s="25"/>
      <c r="AI337" s="87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51"/>
      <c r="DH337" s="151">
        <f t="shared" si="58"/>
        <v>0</v>
      </c>
      <c r="DI337" s="43">
        <f t="shared" si="59"/>
        <v>0</v>
      </c>
      <c r="DJ337" s="43">
        <f t="shared" si="60"/>
        <v>0</v>
      </c>
      <c r="DK337" s="145">
        <f t="shared" si="61"/>
        <v>0</v>
      </c>
      <c r="DL337" s="161" t="e">
        <f t="shared" si="62"/>
        <v>#DIV/0!</v>
      </c>
      <c r="DM337" s="147">
        <f t="shared" si="63"/>
        <v>0</v>
      </c>
      <c r="DN337" s="152">
        <f t="shared" si="64"/>
        <v>0</v>
      </c>
      <c r="DO337" s="147">
        <v>0</v>
      </c>
      <c r="DP337" s="43">
        <v>0</v>
      </c>
      <c r="DQ337" s="43">
        <v>0</v>
      </c>
      <c r="DR337" s="43">
        <v>0</v>
      </c>
      <c r="DS337" s="43">
        <v>0</v>
      </c>
      <c r="DT337" s="43">
        <v>0</v>
      </c>
      <c r="DU337" s="43">
        <v>0</v>
      </c>
      <c r="DV337" s="43">
        <v>0</v>
      </c>
      <c r="DW337" s="43">
        <v>0</v>
      </c>
      <c r="DX337" s="43">
        <v>0</v>
      </c>
      <c r="DY337" s="43">
        <v>0</v>
      </c>
      <c r="DZ337" s="43">
        <v>0</v>
      </c>
      <c r="EA337" s="57">
        <f t="shared" si="55"/>
        <v>0</v>
      </c>
      <c r="EB337" s="45" t="str">
        <f t="shared" si="56"/>
        <v>CORRECTO</v>
      </c>
      <c r="EC337" s="45"/>
    </row>
    <row r="338" spans="1:133" ht="19.5" customHeight="1" x14ac:dyDescent="0.25">
      <c r="A338" s="47">
        <v>331</v>
      </c>
      <c r="B338" s="23">
        <v>2026</v>
      </c>
      <c r="C338" s="34" t="s">
        <v>62</v>
      </c>
      <c r="D338" s="28"/>
      <c r="E338" s="117"/>
      <c r="F338" s="25"/>
      <c r="G338" s="28"/>
      <c r="H338" s="49"/>
      <c r="I338" s="28"/>
      <c r="J338" s="28"/>
      <c r="K338" s="35"/>
      <c r="L338" s="47"/>
      <c r="M338" s="32"/>
      <c r="N338" s="33"/>
      <c r="O338" s="32"/>
      <c r="P338" s="32"/>
      <c r="Q338" s="32"/>
      <c r="R338" s="32"/>
      <c r="S338" s="32"/>
      <c r="T338" s="34"/>
      <c r="U338" s="32"/>
      <c r="V338" s="35"/>
      <c r="W338" s="35"/>
      <c r="X338" s="50"/>
      <c r="Y338" s="32"/>
      <c r="Z338" s="32"/>
      <c r="AA338" s="37" t="str">
        <f>+IFERROR(VLOOKUP(AB338,LISTAS!$C$2:$D$13,2,0)," ")</f>
        <v xml:space="preserve"> </v>
      </c>
      <c r="AB338" s="38" t="str">
        <f t="shared" si="57"/>
        <v/>
      </c>
      <c r="AC338" s="47"/>
      <c r="AD338" s="40" t="str">
        <f>+IFERROR(VLOOKUP(AC338,LISTAS!$A$2:$B$207,2,0)," ")</f>
        <v xml:space="preserve"> </v>
      </c>
      <c r="AE338" s="25"/>
      <c r="AF338" s="25"/>
      <c r="AG338" s="108"/>
      <c r="AH338" s="25"/>
      <c r="AI338" s="87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51"/>
      <c r="DH338" s="151">
        <f t="shared" si="58"/>
        <v>0</v>
      </c>
      <c r="DI338" s="43">
        <f t="shared" si="59"/>
        <v>0</v>
      </c>
      <c r="DJ338" s="43">
        <f t="shared" si="60"/>
        <v>0</v>
      </c>
      <c r="DK338" s="145">
        <f t="shared" si="61"/>
        <v>0</v>
      </c>
      <c r="DL338" s="161" t="e">
        <f t="shared" si="62"/>
        <v>#DIV/0!</v>
      </c>
      <c r="DM338" s="147">
        <f t="shared" si="63"/>
        <v>0</v>
      </c>
      <c r="DN338" s="152">
        <f t="shared" si="64"/>
        <v>0</v>
      </c>
      <c r="DO338" s="147">
        <v>0</v>
      </c>
      <c r="DP338" s="43">
        <v>0</v>
      </c>
      <c r="DQ338" s="43">
        <v>0</v>
      </c>
      <c r="DR338" s="43">
        <v>0</v>
      </c>
      <c r="DS338" s="43">
        <v>0</v>
      </c>
      <c r="DT338" s="43">
        <v>0</v>
      </c>
      <c r="DU338" s="43">
        <v>0</v>
      </c>
      <c r="DV338" s="43">
        <v>0</v>
      </c>
      <c r="DW338" s="43">
        <v>0</v>
      </c>
      <c r="DX338" s="43">
        <v>0</v>
      </c>
      <c r="DY338" s="43">
        <v>0</v>
      </c>
      <c r="DZ338" s="43">
        <v>0</v>
      </c>
      <c r="EA338" s="57">
        <f t="shared" si="55"/>
        <v>0</v>
      </c>
      <c r="EB338" s="45" t="str">
        <f t="shared" si="56"/>
        <v>CORRECTO</v>
      </c>
      <c r="EC338" s="45"/>
    </row>
    <row r="339" spans="1:133" ht="19.5" customHeight="1" x14ac:dyDescent="0.25">
      <c r="A339" s="47">
        <v>332</v>
      </c>
      <c r="B339" s="23">
        <v>2026</v>
      </c>
      <c r="C339" s="34" t="s">
        <v>62</v>
      </c>
      <c r="D339" s="28"/>
      <c r="E339" s="117"/>
      <c r="F339" s="25"/>
      <c r="G339" s="28"/>
      <c r="H339" s="49"/>
      <c r="I339" s="28"/>
      <c r="J339" s="28"/>
      <c r="K339" s="35"/>
      <c r="L339" s="47"/>
      <c r="M339" s="32"/>
      <c r="N339" s="33"/>
      <c r="O339" s="32"/>
      <c r="P339" s="32"/>
      <c r="Q339" s="32"/>
      <c r="R339" s="32"/>
      <c r="S339" s="32"/>
      <c r="T339" s="34"/>
      <c r="U339" s="32"/>
      <c r="V339" s="35"/>
      <c r="W339" s="35"/>
      <c r="X339" s="50"/>
      <c r="Y339" s="32"/>
      <c r="Z339" s="32"/>
      <c r="AA339" s="37" t="str">
        <f>+IFERROR(VLOOKUP(AB339,LISTAS!$C$2:$D$13,2,0)," ")</f>
        <v xml:space="preserve"> </v>
      </c>
      <c r="AB339" s="38" t="str">
        <f t="shared" si="57"/>
        <v/>
      </c>
      <c r="AC339" s="47"/>
      <c r="AD339" s="40" t="str">
        <f>+IFERROR(VLOOKUP(AC339,LISTAS!$A$2:$B$207,2,0)," ")</f>
        <v xml:space="preserve"> </v>
      </c>
      <c r="AE339" s="25"/>
      <c r="AF339" s="25"/>
      <c r="AG339" s="108"/>
      <c r="AH339" s="25"/>
      <c r="AI339" s="87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51"/>
      <c r="DH339" s="151">
        <f t="shared" si="58"/>
        <v>0</v>
      </c>
      <c r="DI339" s="43">
        <f t="shared" si="59"/>
        <v>0</v>
      </c>
      <c r="DJ339" s="43">
        <f t="shared" si="60"/>
        <v>0</v>
      </c>
      <c r="DK339" s="145">
        <f t="shared" si="61"/>
        <v>0</v>
      </c>
      <c r="DL339" s="161" t="e">
        <f t="shared" si="62"/>
        <v>#DIV/0!</v>
      </c>
      <c r="DM339" s="147">
        <f t="shared" si="63"/>
        <v>0</v>
      </c>
      <c r="DN339" s="152">
        <f t="shared" si="64"/>
        <v>0</v>
      </c>
      <c r="DO339" s="147">
        <v>0</v>
      </c>
      <c r="DP339" s="43">
        <v>0</v>
      </c>
      <c r="DQ339" s="43">
        <v>0</v>
      </c>
      <c r="DR339" s="43">
        <v>0</v>
      </c>
      <c r="DS339" s="43">
        <v>0</v>
      </c>
      <c r="DT339" s="43">
        <v>0</v>
      </c>
      <c r="DU339" s="43">
        <v>0</v>
      </c>
      <c r="DV339" s="43">
        <v>0</v>
      </c>
      <c r="DW339" s="43">
        <v>0</v>
      </c>
      <c r="DX339" s="43">
        <v>0</v>
      </c>
      <c r="DY339" s="43">
        <v>0</v>
      </c>
      <c r="DZ339" s="43">
        <v>0</v>
      </c>
      <c r="EA339" s="57">
        <f t="shared" si="55"/>
        <v>0</v>
      </c>
      <c r="EB339" s="45" t="str">
        <f t="shared" si="56"/>
        <v>CORRECTO</v>
      </c>
      <c r="EC339" s="45"/>
    </row>
    <row r="340" spans="1:133" ht="19.5" customHeight="1" x14ac:dyDescent="0.25">
      <c r="A340" s="23">
        <v>333</v>
      </c>
      <c r="B340" s="23">
        <v>2026</v>
      </c>
      <c r="C340" s="34" t="s">
        <v>62</v>
      </c>
      <c r="D340" s="28"/>
      <c r="E340" s="117"/>
      <c r="F340" s="25"/>
      <c r="G340" s="28"/>
      <c r="H340" s="49"/>
      <c r="I340" s="28"/>
      <c r="J340" s="28"/>
      <c r="K340" s="35"/>
      <c r="L340" s="47"/>
      <c r="M340" s="32"/>
      <c r="N340" s="33"/>
      <c r="O340" s="32"/>
      <c r="P340" s="32"/>
      <c r="Q340" s="32"/>
      <c r="R340" s="32"/>
      <c r="S340" s="32"/>
      <c r="T340" s="34"/>
      <c r="U340" s="32"/>
      <c r="V340" s="35"/>
      <c r="W340" s="35"/>
      <c r="X340" s="50"/>
      <c r="Y340" s="32"/>
      <c r="Z340" s="32"/>
      <c r="AA340" s="37" t="str">
        <f>+IFERROR(VLOOKUP(AB340,LISTAS!$C$2:$D$13,2,0)," ")</f>
        <v xml:space="preserve"> </v>
      </c>
      <c r="AB340" s="38" t="str">
        <f t="shared" si="57"/>
        <v/>
      </c>
      <c r="AC340" s="47"/>
      <c r="AD340" s="40" t="str">
        <f>+IFERROR(VLOOKUP(AC340,LISTAS!$A$2:$B$207,2,0)," ")</f>
        <v xml:space="preserve"> </v>
      </c>
      <c r="AE340" s="25"/>
      <c r="AF340" s="25"/>
      <c r="AG340" s="108"/>
      <c r="AH340" s="25"/>
      <c r="AI340" s="87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51"/>
      <c r="DH340" s="151">
        <f t="shared" si="58"/>
        <v>0</v>
      </c>
      <c r="DI340" s="43">
        <f t="shared" si="59"/>
        <v>0</v>
      </c>
      <c r="DJ340" s="43">
        <f t="shared" si="60"/>
        <v>0</v>
      </c>
      <c r="DK340" s="145">
        <f t="shared" si="61"/>
        <v>0</v>
      </c>
      <c r="DL340" s="161" t="e">
        <f t="shared" si="62"/>
        <v>#DIV/0!</v>
      </c>
      <c r="DM340" s="147">
        <f t="shared" si="63"/>
        <v>0</v>
      </c>
      <c r="DN340" s="152">
        <f t="shared" si="64"/>
        <v>0</v>
      </c>
      <c r="DO340" s="147">
        <v>0</v>
      </c>
      <c r="DP340" s="43">
        <v>0</v>
      </c>
      <c r="DQ340" s="43">
        <v>0</v>
      </c>
      <c r="DR340" s="43">
        <v>0</v>
      </c>
      <c r="DS340" s="43">
        <v>0</v>
      </c>
      <c r="DT340" s="43">
        <v>0</v>
      </c>
      <c r="DU340" s="43">
        <v>0</v>
      </c>
      <c r="DV340" s="43">
        <v>0</v>
      </c>
      <c r="DW340" s="43">
        <v>0</v>
      </c>
      <c r="DX340" s="43">
        <v>0</v>
      </c>
      <c r="DY340" s="43">
        <v>0</v>
      </c>
      <c r="DZ340" s="43">
        <v>0</v>
      </c>
      <c r="EA340" s="57">
        <f t="shared" si="55"/>
        <v>0</v>
      </c>
      <c r="EB340" s="45" t="str">
        <f t="shared" si="56"/>
        <v>CORRECTO</v>
      </c>
      <c r="EC340" s="45"/>
    </row>
    <row r="341" spans="1:133" ht="19.5" customHeight="1" x14ac:dyDescent="0.25">
      <c r="A341" s="47">
        <v>334</v>
      </c>
      <c r="B341" s="23">
        <v>2026</v>
      </c>
      <c r="C341" s="34" t="s">
        <v>62</v>
      </c>
      <c r="D341" s="28"/>
      <c r="E341" s="117"/>
      <c r="F341" s="25"/>
      <c r="G341" s="28"/>
      <c r="H341" s="49"/>
      <c r="I341" s="28"/>
      <c r="J341" s="28"/>
      <c r="K341" s="35"/>
      <c r="L341" s="47"/>
      <c r="M341" s="32"/>
      <c r="N341" s="33"/>
      <c r="O341" s="32"/>
      <c r="P341" s="32"/>
      <c r="Q341" s="32"/>
      <c r="R341" s="32"/>
      <c r="S341" s="32"/>
      <c r="T341" s="34"/>
      <c r="U341" s="32"/>
      <c r="V341" s="35"/>
      <c r="W341" s="35"/>
      <c r="X341" s="50"/>
      <c r="Y341" s="32"/>
      <c r="Z341" s="32"/>
      <c r="AA341" s="37" t="str">
        <f>+IFERROR(VLOOKUP(AB341,LISTAS!$C$2:$D$13,2,0)," ")</f>
        <v xml:space="preserve"> </v>
      </c>
      <c r="AB341" s="38" t="str">
        <f t="shared" si="57"/>
        <v/>
      </c>
      <c r="AC341" s="47"/>
      <c r="AD341" s="40" t="str">
        <f>+IFERROR(VLOOKUP(AC341,LISTAS!$A$2:$B$207,2,0)," ")</f>
        <v xml:space="preserve"> </v>
      </c>
      <c r="AE341" s="25"/>
      <c r="AF341" s="25"/>
      <c r="AG341" s="108"/>
      <c r="AH341" s="25"/>
      <c r="AI341" s="87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51"/>
      <c r="DH341" s="151">
        <f t="shared" si="58"/>
        <v>0</v>
      </c>
      <c r="DI341" s="43">
        <f t="shared" si="59"/>
        <v>0</v>
      </c>
      <c r="DJ341" s="43">
        <f t="shared" si="60"/>
        <v>0</v>
      </c>
      <c r="DK341" s="145">
        <f t="shared" si="61"/>
        <v>0</v>
      </c>
      <c r="DL341" s="161" t="e">
        <f t="shared" si="62"/>
        <v>#DIV/0!</v>
      </c>
      <c r="DM341" s="147">
        <f t="shared" si="63"/>
        <v>0</v>
      </c>
      <c r="DN341" s="152">
        <f t="shared" si="64"/>
        <v>0</v>
      </c>
      <c r="DO341" s="147">
        <v>0</v>
      </c>
      <c r="DP341" s="43">
        <v>0</v>
      </c>
      <c r="DQ341" s="43">
        <v>0</v>
      </c>
      <c r="DR341" s="43">
        <v>0</v>
      </c>
      <c r="DS341" s="43">
        <v>0</v>
      </c>
      <c r="DT341" s="43">
        <v>0</v>
      </c>
      <c r="DU341" s="43">
        <v>0</v>
      </c>
      <c r="DV341" s="43">
        <v>0</v>
      </c>
      <c r="DW341" s="43">
        <v>0</v>
      </c>
      <c r="DX341" s="43">
        <v>0</v>
      </c>
      <c r="DY341" s="43">
        <v>0</v>
      </c>
      <c r="DZ341" s="43">
        <v>0</v>
      </c>
      <c r="EA341" s="57">
        <f t="shared" si="55"/>
        <v>0</v>
      </c>
      <c r="EB341" s="45" t="str">
        <f t="shared" si="56"/>
        <v>CORRECTO</v>
      </c>
      <c r="EC341" s="45"/>
    </row>
    <row r="342" spans="1:133" ht="19.5" customHeight="1" x14ac:dyDescent="0.25">
      <c r="A342" s="47">
        <v>335</v>
      </c>
      <c r="B342" s="23">
        <v>2026</v>
      </c>
      <c r="C342" s="34" t="s">
        <v>62</v>
      </c>
      <c r="D342" s="28"/>
      <c r="E342" s="117"/>
      <c r="F342" s="25"/>
      <c r="G342" s="28"/>
      <c r="H342" s="49"/>
      <c r="I342" s="28"/>
      <c r="J342" s="28"/>
      <c r="K342" s="35"/>
      <c r="L342" s="47"/>
      <c r="M342" s="32"/>
      <c r="N342" s="33"/>
      <c r="O342" s="32"/>
      <c r="P342" s="32"/>
      <c r="Q342" s="32"/>
      <c r="R342" s="32"/>
      <c r="S342" s="32"/>
      <c r="T342" s="34"/>
      <c r="U342" s="32"/>
      <c r="V342" s="35"/>
      <c r="W342" s="35"/>
      <c r="X342" s="50"/>
      <c r="Y342" s="32"/>
      <c r="Z342" s="32"/>
      <c r="AA342" s="37" t="str">
        <f>+IFERROR(VLOOKUP(AB342,LISTAS!$C$2:$D$13,2,0)," ")</f>
        <v xml:space="preserve"> </v>
      </c>
      <c r="AB342" s="38" t="str">
        <f t="shared" si="57"/>
        <v/>
      </c>
      <c r="AC342" s="47"/>
      <c r="AD342" s="40" t="str">
        <f>+IFERROR(VLOOKUP(AC342,LISTAS!$A$2:$B$207,2,0)," ")</f>
        <v xml:space="preserve"> </v>
      </c>
      <c r="AE342" s="25"/>
      <c r="AF342" s="25"/>
      <c r="AG342" s="108"/>
      <c r="AH342" s="25"/>
      <c r="AI342" s="87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51"/>
      <c r="DH342" s="151">
        <f t="shared" si="58"/>
        <v>0</v>
      </c>
      <c r="DI342" s="43">
        <f t="shared" si="59"/>
        <v>0</v>
      </c>
      <c r="DJ342" s="43">
        <f t="shared" si="60"/>
        <v>0</v>
      </c>
      <c r="DK342" s="145">
        <f t="shared" si="61"/>
        <v>0</v>
      </c>
      <c r="DL342" s="161" t="e">
        <f t="shared" si="62"/>
        <v>#DIV/0!</v>
      </c>
      <c r="DM342" s="147">
        <f t="shared" si="63"/>
        <v>0</v>
      </c>
      <c r="DN342" s="152">
        <f t="shared" si="64"/>
        <v>0</v>
      </c>
      <c r="DO342" s="147">
        <v>0</v>
      </c>
      <c r="DP342" s="43">
        <v>0</v>
      </c>
      <c r="DQ342" s="43">
        <v>0</v>
      </c>
      <c r="DR342" s="43">
        <v>0</v>
      </c>
      <c r="DS342" s="43">
        <v>0</v>
      </c>
      <c r="DT342" s="43">
        <v>0</v>
      </c>
      <c r="DU342" s="43">
        <v>0</v>
      </c>
      <c r="DV342" s="43">
        <v>0</v>
      </c>
      <c r="DW342" s="43">
        <v>0</v>
      </c>
      <c r="DX342" s="43">
        <v>0</v>
      </c>
      <c r="DY342" s="43">
        <v>0</v>
      </c>
      <c r="DZ342" s="43">
        <v>0</v>
      </c>
      <c r="EA342" s="57">
        <f t="shared" si="55"/>
        <v>0</v>
      </c>
      <c r="EB342" s="45" t="str">
        <f t="shared" si="56"/>
        <v>CORRECTO</v>
      </c>
      <c r="EC342" s="45"/>
    </row>
    <row r="343" spans="1:133" ht="19.5" customHeight="1" x14ac:dyDescent="0.25">
      <c r="A343" s="47">
        <v>336</v>
      </c>
      <c r="B343" s="23">
        <v>2026</v>
      </c>
      <c r="C343" s="34" t="s">
        <v>62</v>
      </c>
      <c r="D343" s="28"/>
      <c r="E343" s="117"/>
      <c r="F343" s="25"/>
      <c r="G343" s="28"/>
      <c r="H343" s="49"/>
      <c r="I343" s="28"/>
      <c r="J343" s="28"/>
      <c r="K343" s="35"/>
      <c r="L343" s="47"/>
      <c r="M343" s="32"/>
      <c r="N343" s="33"/>
      <c r="O343" s="32"/>
      <c r="P343" s="32"/>
      <c r="Q343" s="32"/>
      <c r="R343" s="32"/>
      <c r="S343" s="32"/>
      <c r="T343" s="34"/>
      <c r="U343" s="32"/>
      <c r="V343" s="35"/>
      <c r="W343" s="35"/>
      <c r="X343" s="50"/>
      <c r="Y343" s="32"/>
      <c r="Z343" s="32"/>
      <c r="AA343" s="37" t="str">
        <f>+IFERROR(VLOOKUP(AB343,LISTAS!$C$2:$D$13,2,0)," ")</f>
        <v xml:space="preserve"> </v>
      </c>
      <c r="AB343" s="38" t="str">
        <f t="shared" si="57"/>
        <v/>
      </c>
      <c r="AC343" s="47"/>
      <c r="AD343" s="40" t="str">
        <f>+IFERROR(VLOOKUP(AC343,LISTAS!$A$2:$B$207,2,0)," ")</f>
        <v xml:space="preserve"> </v>
      </c>
      <c r="AE343" s="25"/>
      <c r="AF343" s="25"/>
      <c r="AG343" s="108"/>
      <c r="AH343" s="25"/>
      <c r="AI343" s="87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51"/>
      <c r="DH343" s="151">
        <f t="shared" si="58"/>
        <v>0</v>
      </c>
      <c r="DI343" s="43">
        <f t="shared" si="59"/>
        <v>0</v>
      </c>
      <c r="DJ343" s="43">
        <f t="shared" si="60"/>
        <v>0</v>
      </c>
      <c r="DK343" s="145">
        <f t="shared" si="61"/>
        <v>0</v>
      </c>
      <c r="DL343" s="161" t="e">
        <f t="shared" si="62"/>
        <v>#DIV/0!</v>
      </c>
      <c r="DM343" s="147">
        <f t="shared" si="63"/>
        <v>0</v>
      </c>
      <c r="DN343" s="152">
        <f t="shared" si="64"/>
        <v>0</v>
      </c>
      <c r="DO343" s="147">
        <v>0</v>
      </c>
      <c r="DP343" s="43">
        <v>0</v>
      </c>
      <c r="DQ343" s="43">
        <v>0</v>
      </c>
      <c r="DR343" s="43">
        <v>0</v>
      </c>
      <c r="DS343" s="43">
        <v>0</v>
      </c>
      <c r="DT343" s="43">
        <v>0</v>
      </c>
      <c r="DU343" s="43">
        <v>0</v>
      </c>
      <c r="DV343" s="43">
        <v>0</v>
      </c>
      <c r="DW343" s="43">
        <v>0</v>
      </c>
      <c r="DX343" s="43">
        <v>0</v>
      </c>
      <c r="DY343" s="43">
        <v>0</v>
      </c>
      <c r="DZ343" s="43">
        <v>0</v>
      </c>
      <c r="EA343" s="57">
        <f t="shared" si="55"/>
        <v>0</v>
      </c>
      <c r="EB343" s="45" t="str">
        <f t="shared" si="56"/>
        <v>CORRECTO</v>
      </c>
      <c r="EC343" s="45"/>
    </row>
    <row r="344" spans="1:133" ht="19.5" customHeight="1" x14ac:dyDescent="0.25">
      <c r="A344" s="23">
        <v>337</v>
      </c>
      <c r="B344" s="23">
        <v>2026</v>
      </c>
      <c r="C344" s="34" t="s">
        <v>62</v>
      </c>
      <c r="D344" s="28"/>
      <c r="E344" s="117"/>
      <c r="F344" s="25"/>
      <c r="G344" s="28"/>
      <c r="H344" s="49"/>
      <c r="I344" s="28"/>
      <c r="J344" s="28"/>
      <c r="K344" s="35"/>
      <c r="L344" s="47"/>
      <c r="M344" s="32"/>
      <c r="N344" s="33"/>
      <c r="O344" s="32"/>
      <c r="P344" s="32"/>
      <c r="Q344" s="32"/>
      <c r="R344" s="32"/>
      <c r="S344" s="32"/>
      <c r="T344" s="34"/>
      <c r="U344" s="32"/>
      <c r="V344" s="35"/>
      <c r="W344" s="35"/>
      <c r="X344" s="50"/>
      <c r="Y344" s="32"/>
      <c r="Z344" s="32"/>
      <c r="AA344" s="37" t="str">
        <f>+IFERROR(VLOOKUP(AB344,LISTAS!$C$2:$D$13,2,0)," ")</f>
        <v xml:space="preserve"> </v>
      </c>
      <c r="AB344" s="38" t="str">
        <f t="shared" si="57"/>
        <v/>
      </c>
      <c r="AC344" s="47"/>
      <c r="AD344" s="40" t="str">
        <f>+IFERROR(VLOOKUP(AC344,LISTAS!$A$2:$B$207,2,0)," ")</f>
        <v xml:space="preserve"> </v>
      </c>
      <c r="AE344" s="25"/>
      <c r="AF344" s="25"/>
      <c r="AG344" s="108"/>
      <c r="AH344" s="25"/>
      <c r="AI344" s="87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51"/>
      <c r="DH344" s="151">
        <f t="shared" si="58"/>
        <v>0</v>
      </c>
      <c r="DI344" s="43">
        <f t="shared" si="59"/>
        <v>0</v>
      </c>
      <c r="DJ344" s="43">
        <f t="shared" si="60"/>
        <v>0</v>
      </c>
      <c r="DK344" s="145">
        <f t="shared" si="61"/>
        <v>0</v>
      </c>
      <c r="DL344" s="161" t="e">
        <f t="shared" si="62"/>
        <v>#DIV/0!</v>
      </c>
      <c r="DM344" s="147">
        <f t="shared" si="63"/>
        <v>0</v>
      </c>
      <c r="DN344" s="152">
        <f t="shared" si="64"/>
        <v>0</v>
      </c>
      <c r="DO344" s="147">
        <v>0</v>
      </c>
      <c r="DP344" s="43">
        <v>0</v>
      </c>
      <c r="DQ344" s="43">
        <v>0</v>
      </c>
      <c r="DR344" s="43">
        <v>0</v>
      </c>
      <c r="DS344" s="43">
        <v>0</v>
      </c>
      <c r="DT344" s="43">
        <v>0</v>
      </c>
      <c r="DU344" s="43">
        <v>0</v>
      </c>
      <c r="DV344" s="43">
        <v>0</v>
      </c>
      <c r="DW344" s="43">
        <v>0</v>
      </c>
      <c r="DX344" s="43">
        <v>0</v>
      </c>
      <c r="DY344" s="43">
        <v>0</v>
      </c>
      <c r="DZ344" s="43">
        <v>0</v>
      </c>
      <c r="EA344" s="57">
        <f t="shared" si="55"/>
        <v>0</v>
      </c>
      <c r="EB344" s="45" t="str">
        <f t="shared" si="56"/>
        <v>CORRECTO</v>
      </c>
      <c r="EC344" s="45"/>
    </row>
    <row r="345" spans="1:133" ht="19.5" customHeight="1" x14ac:dyDescent="0.25">
      <c r="A345" s="47">
        <v>338</v>
      </c>
      <c r="B345" s="23">
        <v>2026</v>
      </c>
      <c r="C345" s="34" t="s">
        <v>62</v>
      </c>
      <c r="D345" s="28"/>
      <c r="E345" s="117"/>
      <c r="F345" s="25"/>
      <c r="G345" s="28"/>
      <c r="H345" s="49"/>
      <c r="I345" s="28"/>
      <c r="J345" s="28"/>
      <c r="K345" s="35"/>
      <c r="L345" s="47"/>
      <c r="M345" s="32"/>
      <c r="N345" s="33"/>
      <c r="O345" s="32"/>
      <c r="P345" s="32"/>
      <c r="Q345" s="32"/>
      <c r="R345" s="32"/>
      <c r="S345" s="32"/>
      <c r="T345" s="34"/>
      <c r="U345" s="32"/>
      <c r="V345" s="35"/>
      <c r="W345" s="35"/>
      <c r="X345" s="50"/>
      <c r="Y345" s="32"/>
      <c r="Z345" s="32"/>
      <c r="AA345" s="37" t="str">
        <f>+IFERROR(VLOOKUP(AB345,LISTAS!$C$2:$D$13,2,0)," ")</f>
        <v xml:space="preserve"> </v>
      </c>
      <c r="AB345" s="38" t="str">
        <f t="shared" si="57"/>
        <v/>
      </c>
      <c r="AC345" s="47"/>
      <c r="AD345" s="40" t="str">
        <f>+IFERROR(VLOOKUP(AC345,LISTAS!$A$2:$B$207,2,0)," ")</f>
        <v xml:space="preserve"> </v>
      </c>
      <c r="AE345" s="25"/>
      <c r="AF345" s="25"/>
      <c r="AG345" s="108"/>
      <c r="AH345" s="25"/>
      <c r="AI345" s="87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51"/>
      <c r="DH345" s="151">
        <f t="shared" si="58"/>
        <v>0</v>
      </c>
      <c r="DI345" s="43">
        <f t="shared" si="59"/>
        <v>0</v>
      </c>
      <c r="DJ345" s="43">
        <f t="shared" si="60"/>
        <v>0</v>
      </c>
      <c r="DK345" s="145">
        <f t="shared" si="61"/>
        <v>0</v>
      </c>
      <c r="DL345" s="161" t="e">
        <f t="shared" si="62"/>
        <v>#DIV/0!</v>
      </c>
      <c r="DM345" s="147">
        <f t="shared" si="63"/>
        <v>0</v>
      </c>
      <c r="DN345" s="152">
        <f t="shared" si="64"/>
        <v>0</v>
      </c>
      <c r="DO345" s="147">
        <v>0</v>
      </c>
      <c r="DP345" s="43">
        <v>0</v>
      </c>
      <c r="DQ345" s="43">
        <v>0</v>
      </c>
      <c r="DR345" s="43">
        <v>0</v>
      </c>
      <c r="DS345" s="43">
        <v>0</v>
      </c>
      <c r="DT345" s="43">
        <v>0</v>
      </c>
      <c r="DU345" s="43">
        <v>0</v>
      </c>
      <c r="DV345" s="43">
        <v>0</v>
      </c>
      <c r="DW345" s="43">
        <v>0</v>
      </c>
      <c r="DX345" s="43">
        <v>0</v>
      </c>
      <c r="DY345" s="43">
        <v>0</v>
      </c>
      <c r="DZ345" s="43">
        <v>0</v>
      </c>
      <c r="EA345" s="57">
        <f t="shared" si="55"/>
        <v>0</v>
      </c>
      <c r="EB345" s="45" t="str">
        <f t="shared" si="56"/>
        <v>CORRECTO</v>
      </c>
      <c r="EC345" s="45"/>
    </row>
    <row r="346" spans="1:133" ht="19.5" customHeight="1" x14ac:dyDescent="0.25">
      <c r="A346" s="47">
        <v>339</v>
      </c>
      <c r="B346" s="23">
        <v>2026</v>
      </c>
      <c r="C346" s="34" t="s">
        <v>62</v>
      </c>
      <c r="D346" s="28"/>
      <c r="E346" s="117"/>
      <c r="F346" s="25"/>
      <c r="G346" s="28"/>
      <c r="H346" s="49"/>
      <c r="I346" s="28"/>
      <c r="J346" s="28"/>
      <c r="K346" s="35"/>
      <c r="L346" s="47"/>
      <c r="M346" s="32"/>
      <c r="N346" s="33"/>
      <c r="O346" s="32"/>
      <c r="P346" s="32"/>
      <c r="Q346" s="32"/>
      <c r="R346" s="32"/>
      <c r="S346" s="32"/>
      <c r="T346" s="34"/>
      <c r="U346" s="32"/>
      <c r="V346" s="35"/>
      <c r="W346" s="35"/>
      <c r="X346" s="50"/>
      <c r="Y346" s="32"/>
      <c r="Z346" s="32"/>
      <c r="AA346" s="37" t="str">
        <f>+IFERROR(VLOOKUP(AB346,LISTAS!$C$2:$D$13,2,0)," ")</f>
        <v xml:space="preserve"> </v>
      </c>
      <c r="AB346" s="38" t="str">
        <f t="shared" si="57"/>
        <v/>
      </c>
      <c r="AC346" s="47"/>
      <c r="AD346" s="40" t="str">
        <f>+IFERROR(VLOOKUP(AC346,LISTAS!$A$2:$B$207,2,0)," ")</f>
        <v xml:space="preserve"> </v>
      </c>
      <c r="AE346" s="25"/>
      <c r="AF346" s="25"/>
      <c r="AG346" s="108"/>
      <c r="AH346" s="25"/>
      <c r="AI346" s="87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51"/>
      <c r="DH346" s="151">
        <f t="shared" si="58"/>
        <v>0</v>
      </c>
      <c r="DI346" s="43">
        <f t="shared" si="59"/>
        <v>0</v>
      </c>
      <c r="DJ346" s="43">
        <f t="shared" si="60"/>
        <v>0</v>
      </c>
      <c r="DK346" s="145">
        <f t="shared" si="61"/>
        <v>0</v>
      </c>
      <c r="DL346" s="161" t="e">
        <f t="shared" si="62"/>
        <v>#DIV/0!</v>
      </c>
      <c r="DM346" s="147">
        <f t="shared" si="63"/>
        <v>0</v>
      </c>
      <c r="DN346" s="152">
        <f t="shared" si="64"/>
        <v>0</v>
      </c>
      <c r="DO346" s="147">
        <v>0</v>
      </c>
      <c r="DP346" s="43">
        <v>0</v>
      </c>
      <c r="DQ346" s="43">
        <v>0</v>
      </c>
      <c r="DR346" s="43">
        <v>0</v>
      </c>
      <c r="DS346" s="43">
        <v>0</v>
      </c>
      <c r="DT346" s="43">
        <v>0</v>
      </c>
      <c r="DU346" s="43">
        <v>0</v>
      </c>
      <c r="DV346" s="43">
        <v>0</v>
      </c>
      <c r="DW346" s="43">
        <v>0</v>
      </c>
      <c r="DX346" s="43">
        <v>0</v>
      </c>
      <c r="DY346" s="43">
        <v>0</v>
      </c>
      <c r="DZ346" s="43">
        <v>0</v>
      </c>
      <c r="EA346" s="57">
        <f t="shared" si="55"/>
        <v>0</v>
      </c>
      <c r="EB346" s="45" t="str">
        <f t="shared" si="56"/>
        <v>CORRECTO</v>
      </c>
      <c r="EC346" s="45"/>
    </row>
    <row r="347" spans="1:133" ht="19.5" customHeight="1" x14ac:dyDescent="0.25">
      <c r="A347" s="23">
        <v>340</v>
      </c>
      <c r="B347" s="23">
        <v>2026</v>
      </c>
      <c r="C347" s="34" t="s">
        <v>62</v>
      </c>
      <c r="D347" s="28"/>
      <c r="E347" s="117"/>
      <c r="F347" s="25"/>
      <c r="G347" s="28"/>
      <c r="H347" s="49"/>
      <c r="I347" s="28"/>
      <c r="J347" s="28"/>
      <c r="K347" s="35"/>
      <c r="L347" s="47"/>
      <c r="M347" s="32"/>
      <c r="N347" s="33"/>
      <c r="O347" s="32"/>
      <c r="P347" s="32"/>
      <c r="Q347" s="32"/>
      <c r="R347" s="32"/>
      <c r="S347" s="32"/>
      <c r="T347" s="34"/>
      <c r="U347" s="32"/>
      <c r="V347" s="35"/>
      <c r="W347" s="35"/>
      <c r="X347" s="50"/>
      <c r="Y347" s="32"/>
      <c r="Z347" s="32"/>
      <c r="AA347" s="37" t="str">
        <f>+IFERROR(VLOOKUP(AB347,LISTAS!$C$2:$D$13,2,0)," ")</f>
        <v xml:space="preserve"> </v>
      </c>
      <c r="AB347" s="38" t="str">
        <f t="shared" si="57"/>
        <v/>
      </c>
      <c r="AC347" s="47"/>
      <c r="AD347" s="40" t="str">
        <f>+IFERROR(VLOOKUP(AC347,LISTAS!$A$2:$B$207,2,0)," ")</f>
        <v xml:space="preserve"> </v>
      </c>
      <c r="AE347" s="25"/>
      <c r="AF347" s="25"/>
      <c r="AG347" s="108"/>
      <c r="AH347" s="25"/>
      <c r="AI347" s="87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51"/>
      <c r="DH347" s="151">
        <f t="shared" si="58"/>
        <v>0</v>
      </c>
      <c r="DI347" s="43">
        <f t="shared" si="59"/>
        <v>0</v>
      </c>
      <c r="DJ347" s="43">
        <f t="shared" si="60"/>
        <v>0</v>
      </c>
      <c r="DK347" s="145">
        <f t="shared" si="61"/>
        <v>0</v>
      </c>
      <c r="DL347" s="161" t="e">
        <f t="shared" si="62"/>
        <v>#DIV/0!</v>
      </c>
      <c r="DM347" s="147">
        <f t="shared" si="63"/>
        <v>0</v>
      </c>
      <c r="DN347" s="152">
        <f t="shared" si="64"/>
        <v>0</v>
      </c>
      <c r="DO347" s="147">
        <v>0</v>
      </c>
      <c r="DP347" s="43">
        <v>0</v>
      </c>
      <c r="DQ347" s="43">
        <v>0</v>
      </c>
      <c r="DR347" s="43">
        <v>0</v>
      </c>
      <c r="DS347" s="43">
        <v>0</v>
      </c>
      <c r="DT347" s="43">
        <v>0</v>
      </c>
      <c r="DU347" s="43">
        <v>0</v>
      </c>
      <c r="DV347" s="43">
        <v>0</v>
      </c>
      <c r="DW347" s="43">
        <v>0</v>
      </c>
      <c r="DX347" s="43">
        <v>0</v>
      </c>
      <c r="DY347" s="43">
        <v>0</v>
      </c>
      <c r="DZ347" s="43">
        <v>0</v>
      </c>
      <c r="EA347" s="57">
        <f t="shared" si="55"/>
        <v>0</v>
      </c>
      <c r="EB347" s="45" t="str">
        <f t="shared" si="56"/>
        <v>CORRECTO</v>
      </c>
      <c r="EC347" s="45"/>
    </row>
    <row r="348" spans="1:133" ht="19.5" customHeight="1" x14ac:dyDescent="0.25">
      <c r="A348" s="47">
        <v>341</v>
      </c>
      <c r="B348" s="23">
        <v>2026</v>
      </c>
      <c r="C348" s="34" t="s">
        <v>62</v>
      </c>
      <c r="D348" s="28"/>
      <c r="E348" s="117"/>
      <c r="F348" s="25"/>
      <c r="G348" s="28"/>
      <c r="H348" s="49"/>
      <c r="I348" s="28"/>
      <c r="J348" s="28"/>
      <c r="K348" s="35"/>
      <c r="L348" s="47"/>
      <c r="M348" s="32"/>
      <c r="N348" s="33"/>
      <c r="O348" s="32"/>
      <c r="P348" s="32"/>
      <c r="Q348" s="32"/>
      <c r="R348" s="32"/>
      <c r="S348" s="32"/>
      <c r="T348" s="34"/>
      <c r="U348" s="32"/>
      <c r="V348" s="35"/>
      <c r="W348" s="35"/>
      <c r="X348" s="50"/>
      <c r="Y348" s="32"/>
      <c r="Z348" s="32"/>
      <c r="AA348" s="37" t="str">
        <f>+IFERROR(VLOOKUP(AB348,LISTAS!$C$2:$D$13,2,0)," ")</f>
        <v xml:space="preserve"> </v>
      </c>
      <c r="AB348" s="38" t="str">
        <f t="shared" si="57"/>
        <v/>
      </c>
      <c r="AC348" s="47"/>
      <c r="AD348" s="40" t="str">
        <f>+IFERROR(VLOOKUP(AC348,LISTAS!$A$2:$B$207,2,0)," ")</f>
        <v xml:space="preserve"> </v>
      </c>
      <c r="AE348" s="25"/>
      <c r="AF348" s="25"/>
      <c r="AG348" s="108"/>
      <c r="AH348" s="25"/>
      <c r="AI348" s="87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51"/>
      <c r="DH348" s="151">
        <f t="shared" si="58"/>
        <v>0</v>
      </c>
      <c r="DI348" s="43">
        <f t="shared" si="59"/>
        <v>0</v>
      </c>
      <c r="DJ348" s="43">
        <f t="shared" si="60"/>
        <v>0</v>
      </c>
      <c r="DK348" s="145">
        <f t="shared" si="61"/>
        <v>0</v>
      </c>
      <c r="DL348" s="161" t="e">
        <f t="shared" si="62"/>
        <v>#DIV/0!</v>
      </c>
      <c r="DM348" s="147">
        <f t="shared" si="63"/>
        <v>0</v>
      </c>
      <c r="DN348" s="152">
        <f t="shared" si="64"/>
        <v>0</v>
      </c>
      <c r="DO348" s="147">
        <v>0</v>
      </c>
      <c r="DP348" s="43">
        <v>0</v>
      </c>
      <c r="DQ348" s="43">
        <v>0</v>
      </c>
      <c r="DR348" s="43">
        <v>0</v>
      </c>
      <c r="DS348" s="43">
        <v>0</v>
      </c>
      <c r="DT348" s="43">
        <v>0</v>
      </c>
      <c r="DU348" s="43">
        <v>0</v>
      </c>
      <c r="DV348" s="43">
        <v>0</v>
      </c>
      <c r="DW348" s="43">
        <v>0</v>
      </c>
      <c r="DX348" s="43">
        <v>0</v>
      </c>
      <c r="DY348" s="43">
        <v>0</v>
      </c>
      <c r="DZ348" s="43">
        <v>0</v>
      </c>
      <c r="EA348" s="57">
        <f t="shared" si="55"/>
        <v>0</v>
      </c>
      <c r="EB348" s="45" t="str">
        <f t="shared" si="56"/>
        <v>CORRECTO</v>
      </c>
      <c r="EC348" s="45"/>
    </row>
    <row r="349" spans="1:133" ht="19.5" customHeight="1" x14ac:dyDescent="0.25">
      <c r="A349" s="47">
        <v>342</v>
      </c>
      <c r="B349" s="23">
        <v>2026</v>
      </c>
      <c r="C349" s="34" t="s">
        <v>62</v>
      </c>
      <c r="D349" s="28"/>
      <c r="E349" s="117"/>
      <c r="F349" s="25"/>
      <c r="G349" s="28"/>
      <c r="H349" s="49"/>
      <c r="I349" s="28"/>
      <c r="J349" s="28"/>
      <c r="K349" s="35"/>
      <c r="L349" s="47"/>
      <c r="M349" s="32"/>
      <c r="N349" s="33"/>
      <c r="O349" s="32"/>
      <c r="P349" s="32"/>
      <c r="Q349" s="32"/>
      <c r="R349" s="32"/>
      <c r="S349" s="32"/>
      <c r="T349" s="34"/>
      <c r="U349" s="32"/>
      <c r="V349" s="35"/>
      <c r="W349" s="35"/>
      <c r="X349" s="50"/>
      <c r="Y349" s="32"/>
      <c r="Z349" s="32"/>
      <c r="AA349" s="37" t="str">
        <f>+IFERROR(VLOOKUP(AB349,LISTAS!$C$2:$D$13,2,0)," ")</f>
        <v xml:space="preserve"> </v>
      </c>
      <c r="AB349" s="38" t="str">
        <f t="shared" si="57"/>
        <v/>
      </c>
      <c r="AC349" s="47"/>
      <c r="AD349" s="40" t="str">
        <f>+IFERROR(VLOOKUP(AC349,LISTAS!$A$2:$B$207,2,0)," ")</f>
        <v xml:space="preserve"> </v>
      </c>
      <c r="AE349" s="25"/>
      <c r="AF349" s="25"/>
      <c r="AG349" s="108"/>
      <c r="AH349" s="25"/>
      <c r="AI349" s="87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51"/>
      <c r="DH349" s="151">
        <f t="shared" si="58"/>
        <v>0</v>
      </c>
      <c r="DI349" s="43">
        <f t="shared" si="59"/>
        <v>0</v>
      </c>
      <c r="DJ349" s="43">
        <f t="shared" si="60"/>
        <v>0</v>
      </c>
      <c r="DK349" s="145">
        <f t="shared" si="61"/>
        <v>0</v>
      </c>
      <c r="DL349" s="161" t="e">
        <f t="shared" si="62"/>
        <v>#DIV/0!</v>
      </c>
      <c r="DM349" s="147">
        <f t="shared" si="63"/>
        <v>0</v>
      </c>
      <c r="DN349" s="152">
        <f t="shared" si="64"/>
        <v>0</v>
      </c>
      <c r="DO349" s="147">
        <v>0</v>
      </c>
      <c r="DP349" s="43">
        <v>0</v>
      </c>
      <c r="DQ349" s="43">
        <v>0</v>
      </c>
      <c r="DR349" s="43">
        <v>0</v>
      </c>
      <c r="DS349" s="43">
        <v>0</v>
      </c>
      <c r="DT349" s="43">
        <v>0</v>
      </c>
      <c r="DU349" s="43">
        <v>0</v>
      </c>
      <c r="DV349" s="43">
        <v>0</v>
      </c>
      <c r="DW349" s="43">
        <v>0</v>
      </c>
      <c r="DX349" s="43">
        <v>0</v>
      </c>
      <c r="DY349" s="43">
        <v>0</v>
      </c>
      <c r="DZ349" s="43">
        <v>0</v>
      </c>
      <c r="EA349" s="57">
        <f t="shared" si="55"/>
        <v>0</v>
      </c>
      <c r="EB349" s="45" t="str">
        <f t="shared" si="56"/>
        <v>CORRECTO</v>
      </c>
      <c r="EC349" s="45"/>
    </row>
    <row r="350" spans="1:133" ht="19.5" customHeight="1" thickBot="1" x14ac:dyDescent="0.3">
      <c r="A350" s="47">
        <v>343</v>
      </c>
      <c r="B350" s="23">
        <v>2026</v>
      </c>
      <c r="C350" s="34" t="s">
        <v>62</v>
      </c>
      <c r="D350" s="28"/>
      <c r="E350" s="117"/>
      <c r="F350" s="25"/>
      <c r="G350" s="28"/>
      <c r="H350" s="49"/>
      <c r="I350" s="28"/>
      <c r="J350" s="28"/>
      <c r="K350" s="35"/>
      <c r="L350" s="47"/>
      <c r="M350" s="32"/>
      <c r="N350" s="33"/>
      <c r="O350" s="32"/>
      <c r="P350" s="32"/>
      <c r="Q350" s="32"/>
      <c r="R350" s="32"/>
      <c r="S350" s="32"/>
      <c r="T350" s="34"/>
      <c r="U350" s="32"/>
      <c r="V350" s="35"/>
      <c r="W350" s="35"/>
      <c r="X350" s="50"/>
      <c r="Y350" s="32"/>
      <c r="Z350" s="32"/>
      <c r="AA350" s="37" t="str">
        <f>+IFERROR(VLOOKUP(AB350,LISTAS!$C$2:$D$13,2,0)," ")</f>
        <v xml:space="preserve"> </v>
      </c>
      <c r="AB350" s="38" t="str">
        <f t="shared" si="57"/>
        <v/>
      </c>
      <c r="AC350" s="47"/>
      <c r="AD350" s="40" t="str">
        <f>+IFERROR(VLOOKUP(AC350,LISTAS!$A$2:$B$207,2,0)," ")</f>
        <v xml:space="preserve"> </v>
      </c>
      <c r="AE350" s="25"/>
      <c r="AF350" s="25"/>
      <c r="AG350" s="108"/>
      <c r="AH350" s="25"/>
      <c r="AI350" s="87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51"/>
      <c r="DH350" s="153">
        <f t="shared" si="58"/>
        <v>0</v>
      </c>
      <c r="DI350" s="154">
        <f t="shared" si="59"/>
        <v>0</v>
      </c>
      <c r="DJ350" s="154">
        <f t="shared" si="60"/>
        <v>0</v>
      </c>
      <c r="DK350" s="157">
        <f t="shared" si="61"/>
        <v>0</v>
      </c>
      <c r="DL350" s="162" t="e">
        <f t="shared" si="62"/>
        <v>#DIV/0!</v>
      </c>
      <c r="DM350" s="159">
        <f t="shared" si="63"/>
        <v>0</v>
      </c>
      <c r="DN350" s="155">
        <f t="shared" si="64"/>
        <v>0</v>
      </c>
      <c r="DO350" s="147">
        <v>0</v>
      </c>
      <c r="DP350" s="43">
        <v>0</v>
      </c>
      <c r="DQ350" s="43">
        <v>0</v>
      </c>
      <c r="DR350" s="43">
        <v>0</v>
      </c>
      <c r="DS350" s="43">
        <v>0</v>
      </c>
      <c r="DT350" s="43">
        <v>0</v>
      </c>
      <c r="DU350" s="43">
        <v>0</v>
      </c>
      <c r="DV350" s="43">
        <v>0</v>
      </c>
      <c r="DW350" s="43">
        <v>0</v>
      </c>
      <c r="DX350" s="43">
        <v>0</v>
      </c>
      <c r="DY350" s="43">
        <v>0</v>
      </c>
      <c r="DZ350" s="43">
        <v>0</v>
      </c>
      <c r="EA350" s="57">
        <f t="shared" ref="EA350" si="65">SUM(DO350:DZ350)</f>
        <v>0</v>
      </c>
      <c r="EB350" s="45" t="str">
        <f t="shared" si="56"/>
        <v>CORRECTO</v>
      </c>
      <c r="EC350" s="45"/>
    </row>
    <row r="351" spans="1:133" ht="18" customHeight="1" x14ac:dyDescent="0.25">
      <c r="D351"/>
      <c r="E351" s="121"/>
      <c r="F351" s="122"/>
      <c r="G351"/>
      <c r="M351" s="123" t="s">
        <v>63</v>
      </c>
      <c r="N351" s="124" t="s">
        <v>64</v>
      </c>
      <c r="O351" s="123" t="s">
        <v>65</v>
      </c>
      <c r="P351" s="123" t="s">
        <v>66</v>
      </c>
      <c r="Q351" s="123" t="s">
        <v>65</v>
      </c>
      <c r="R351" s="123" t="s">
        <v>66</v>
      </c>
      <c r="S351" s="123" t="s">
        <v>67</v>
      </c>
      <c r="T351" s="125" t="s">
        <v>68</v>
      </c>
      <c r="U351" s="126" t="s">
        <v>66</v>
      </c>
      <c r="V351" s="127" t="s">
        <v>69</v>
      </c>
      <c r="W351" s="196"/>
    </row>
    <row r="352" spans="1:133" ht="18" customHeight="1" x14ac:dyDescent="0.25">
      <c r="D352"/>
      <c r="E352" s="121"/>
      <c r="F352" s="122"/>
      <c r="G352"/>
      <c r="M352" s="53" t="s">
        <v>63</v>
      </c>
      <c r="N352" s="54" t="s">
        <v>64</v>
      </c>
      <c r="O352" s="53" t="s">
        <v>65</v>
      </c>
      <c r="P352" s="53" t="s">
        <v>66</v>
      </c>
      <c r="Q352" s="53" t="s">
        <v>65</v>
      </c>
      <c r="R352" s="53" t="s">
        <v>66</v>
      </c>
      <c r="S352" s="53" t="s">
        <v>70</v>
      </c>
      <c r="T352" s="55" t="s">
        <v>71</v>
      </c>
    </row>
    <row r="353" spans="4:131" ht="18" customHeight="1" x14ac:dyDescent="0.25">
      <c r="D353"/>
      <c r="E353" s="121"/>
      <c r="F353" s="122"/>
      <c r="G353"/>
      <c r="M353" s="53" t="s">
        <v>63</v>
      </c>
      <c r="N353" s="54" t="s">
        <v>64</v>
      </c>
      <c r="O353" s="53" t="s">
        <v>65</v>
      </c>
      <c r="P353" s="53" t="s">
        <v>66</v>
      </c>
      <c r="Q353" s="53" t="s">
        <v>65</v>
      </c>
      <c r="R353" s="53" t="s">
        <v>66</v>
      </c>
      <c r="S353" s="53" t="s">
        <v>72</v>
      </c>
      <c r="T353" s="55" t="s">
        <v>73</v>
      </c>
    </row>
    <row r="354" spans="4:131" ht="18" customHeight="1" x14ac:dyDescent="0.25">
      <c r="D354"/>
      <c r="E354" s="121"/>
      <c r="F354" s="122"/>
      <c r="G354"/>
      <c r="M354" s="53" t="s">
        <v>74</v>
      </c>
      <c r="N354" s="54" t="s">
        <v>75</v>
      </c>
      <c r="O354" s="53" t="s">
        <v>65</v>
      </c>
      <c r="P354" s="53" t="s">
        <v>66</v>
      </c>
      <c r="Q354" s="53" t="s">
        <v>65</v>
      </c>
      <c r="R354" s="53" t="s">
        <v>66</v>
      </c>
      <c r="S354" s="53" t="s">
        <v>67</v>
      </c>
      <c r="T354" s="55" t="s">
        <v>76</v>
      </c>
    </row>
    <row r="355" spans="4:131" ht="18" customHeight="1" x14ac:dyDescent="0.25">
      <c r="D355"/>
      <c r="E355" s="121"/>
      <c r="F355" s="122"/>
      <c r="G355"/>
      <c r="M355" s="53" t="s">
        <v>74</v>
      </c>
      <c r="N355" s="54" t="s">
        <v>75</v>
      </c>
      <c r="O355" s="53" t="s">
        <v>65</v>
      </c>
      <c r="P355" s="53" t="s">
        <v>66</v>
      </c>
      <c r="Q355" s="53" t="s">
        <v>65</v>
      </c>
      <c r="R355" s="53" t="s">
        <v>66</v>
      </c>
      <c r="S355" s="53" t="s">
        <v>70</v>
      </c>
      <c r="T355" s="55" t="s">
        <v>77</v>
      </c>
    </row>
    <row r="356" spans="4:131" ht="18" customHeight="1" x14ac:dyDescent="0.25">
      <c r="D356"/>
      <c r="E356" s="121"/>
      <c r="F356" s="122"/>
      <c r="G356"/>
      <c r="M356" s="53" t="s">
        <v>74</v>
      </c>
      <c r="N356" s="54" t="s">
        <v>75</v>
      </c>
      <c r="O356" s="53" t="s">
        <v>65</v>
      </c>
      <c r="P356" s="53" t="s">
        <v>66</v>
      </c>
      <c r="Q356" s="53" t="s">
        <v>65</v>
      </c>
      <c r="R356" s="53" t="s">
        <v>66</v>
      </c>
      <c r="S356" s="53" t="s">
        <v>72</v>
      </c>
      <c r="T356" s="55" t="s">
        <v>78</v>
      </c>
    </row>
    <row r="357" spans="4:131" ht="18" customHeight="1" x14ac:dyDescent="0.25">
      <c r="D357"/>
      <c r="E357" s="121"/>
      <c r="F357" s="122"/>
      <c r="G357"/>
      <c r="M357" s="53" t="s">
        <v>74</v>
      </c>
      <c r="N357" s="54" t="s">
        <v>75</v>
      </c>
      <c r="O357" s="53" t="s">
        <v>65</v>
      </c>
      <c r="P357" s="53" t="s">
        <v>66</v>
      </c>
      <c r="Q357" s="53" t="s">
        <v>65</v>
      </c>
      <c r="R357" s="53" t="s">
        <v>66</v>
      </c>
      <c r="S357" s="53" t="s">
        <v>79</v>
      </c>
      <c r="T357" s="55" t="s">
        <v>73</v>
      </c>
    </row>
    <row r="358" spans="4:131" ht="18" customHeight="1" x14ac:dyDescent="0.25">
      <c r="D358"/>
      <c r="E358" s="121"/>
      <c r="F358" s="122"/>
      <c r="G358"/>
      <c r="M358" s="53" t="s">
        <v>80</v>
      </c>
      <c r="N358" s="54" t="s">
        <v>81</v>
      </c>
      <c r="O358" s="53" t="s">
        <v>65</v>
      </c>
      <c r="P358" s="53" t="s">
        <v>66</v>
      </c>
      <c r="Q358" s="53" t="s">
        <v>65</v>
      </c>
      <c r="R358" s="53" t="s">
        <v>66</v>
      </c>
      <c r="S358" s="53" t="s">
        <v>67</v>
      </c>
      <c r="T358" s="55" t="s">
        <v>82</v>
      </c>
    </row>
    <row r="359" spans="4:131" ht="18" customHeight="1" x14ac:dyDescent="0.25">
      <c r="D359"/>
      <c r="E359" s="121"/>
      <c r="F359" s="122"/>
      <c r="G359"/>
      <c r="M359" s="53" t="s">
        <v>80</v>
      </c>
      <c r="N359" s="54" t="s">
        <v>81</v>
      </c>
      <c r="O359" s="53" t="s">
        <v>65</v>
      </c>
      <c r="P359" s="53" t="s">
        <v>66</v>
      </c>
      <c r="Q359" s="53" t="s">
        <v>65</v>
      </c>
      <c r="R359" s="53" t="s">
        <v>66</v>
      </c>
      <c r="S359" s="53" t="s">
        <v>70</v>
      </c>
      <c r="T359" s="55" t="s">
        <v>83</v>
      </c>
    </row>
    <row r="360" spans="4:131" ht="18" customHeight="1" x14ac:dyDescent="0.25">
      <c r="D360"/>
      <c r="E360" s="121"/>
      <c r="F360" s="122"/>
      <c r="G360"/>
      <c r="M360" s="32" t="s">
        <v>80</v>
      </c>
      <c r="N360" s="33" t="s">
        <v>81</v>
      </c>
      <c r="O360" s="32" t="s">
        <v>65</v>
      </c>
      <c r="P360" s="32" t="s">
        <v>66</v>
      </c>
      <c r="Q360" s="32" t="s">
        <v>65</v>
      </c>
      <c r="R360" s="32" t="s">
        <v>66</v>
      </c>
      <c r="S360" s="32" t="s">
        <v>72</v>
      </c>
      <c r="T360" s="34" t="s">
        <v>73</v>
      </c>
    </row>
    <row r="361" spans="4:131" x14ac:dyDescent="0.25">
      <c r="DH361" s="129"/>
      <c r="DI361" s="129"/>
      <c r="DJ361" s="129"/>
      <c r="DK361" s="129"/>
      <c r="DL361" s="129"/>
      <c r="DM361" s="129"/>
      <c r="DN361" s="129"/>
      <c r="DO361" s="129"/>
      <c r="DQ361" s="129"/>
      <c r="EA361" s="129"/>
    </row>
    <row r="362" spans="4:131" x14ac:dyDescent="0.25">
      <c r="DH362" s="130"/>
      <c r="DI362" s="130"/>
      <c r="DJ362" s="130"/>
      <c r="DK362" s="130"/>
      <c r="DL362" s="130"/>
      <c r="DM362" s="130"/>
      <c r="DN362" s="130"/>
      <c r="DO362" s="129"/>
      <c r="DP362" s="131"/>
    </row>
    <row r="363" spans="4:131" x14ac:dyDescent="0.25">
      <c r="DH363" s="132"/>
      <c r="DI363" s="132"/>
      <c r="DJ363" s="132"/>
      <c r="DK363" s="132"/>
      <c r="DL363" s="132"/>
      <c r="DM363" s="132"/>
      <c r="DN363" s="132"/>
      <c r="DZ363" s="129"/>
    </row>
    <row r="1048574" spans="31:31" x14ac:dyDescent="0.25">
      <c r="AE1048574" s="40"/>
    </row>
  </sheetData>
  <autoFilter ref="A7:EC360" xr:uid="{703A985D-4AC5-47BF-B14A-A68C675B70ED}"/>
  <dataConsolidate/>
  <mergeCells count="22">
    <mergeCell ref="DB6:DG6"/>
    <mergeCell ref="BF6:BK6"/>
    <mergeCell ref="BL6:BQ6"/>
    <mergeCell ref="BR6:BW6"/>
    <mergeCell ref="BX6:CC6"/>
    <mergeCell ref="CD6:CI6"/>
    <mergeCell ref="AE6:AM6"/>
    <mergeCell ref="A1:F5"/>
    <mergeCell ref="G1:EB2"/>
    <mergeCell ref="G3:EB3"/>
    <mergeCell ref="G4:EB4"/>
    <mergeCell ref="C6:E6"/>
    <mergeCell ref="F6:G6"/>
    <mergeCell ref="H6:J6"/>
    <mergeCell ref="X6:AD6"/>
    <mergeCell ref="AN6:AS6"/>
    <mergeCell ref="AT6:AY6"/>
    <mergeCell ref="AZ6:BE6"/>
    <mergeCell ref="K6:W6"/>
    <mergeCell ref="CJ6:CO6"/>
    <mergeCell ref="CP6:CU6"/>
    <mergeCell ref="CV6:DA6"/>
  </mergeCells>
  <pageMargins left="0.25" right="0.25" top="0.75" bottom="0.75" header="0.3" footer="0.3"/>
  <pageSetup paperSize="9" scale="1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51BB-DB6D-4B61-8330-07011CEB4D1F}">
  <dimension ref="A1:D207"/>
  <sheetViews>
    <sheetView workbookViewId="0">
      <selection activeCell="C2" sqref="C2"/>
    </sheetView>
  </sheetViews>
  <sheetFormatPr baseColWidth="10" defaultRowHeight="15" x14ac:dyDescent="0.25"/>
  <sheetData>
    <row r="1" spans="1:4" x14ac:dyDescent="0.25">
      <c r="A1" s="163" t="s">
        <v>163</v>
      </c>
      <c r="B1" s="164" t="s">
        <v>164</v>
      </c>
      <c r="C1" t="s">
        <v>165</v>
      </c>
      <c r="D1" t="s">
        <v>166</v>
      </c>
    </row>
    <row r="2" spans="1:4" x14ac:dyDescent="0.25">
      <c r="A2" s="1">
        <v>510105</v>
      </c>
      <c r="B2" t="s">
        <v>167</v>
      </c>
      <c r="C2" s="165" t="s">
        <v>168</v>
      </c>
      <c r="D2" t="s">
        <v>169</v>
      </c>
    </row>
    <row r="3" spans="1:4" x14ac:dyDescent="0.25">
      <c r="A3" s="1">
        <v>510106</v>
      </c>
      <c r="B3" t="s">
        <v>170</v>
      </c>
      <c r="C3" s="166" t="s">
        <v>171</v>
      </c>
      <c r="D3" t="s">
        <v>172</v>
      </c>
    </row>
    <row r="4" spans="1:4" x14ac:dyDescent="0.25">
      <c r="A4" s="1">
        <v>510203</v>
      </c>
      <c r="B4" t="s">
        <v>173</v>
      </c>
      <c r="C4" s="165" t="s">
        <v>174</v>
      </c>
      <c r="D4" t="s">
        <v>175</v>
      </c>
    </row>
    <row r="5" spans="1:4" x14ac:dyDescent="0.25">
      <c r="A5" s="1">
        <v>510204</v>
      </c>
      <c r="B5" t="s">
        <v>176</v>
      </c>
      <c r="C5" s="165" t="s">
        <v>177</v>
      </c>
      <c r="D5" t="s">
        <v>178</v>
      </c>
    </row>
    <row r="6" spans="1:4" x14ac:dyDescent="0.25">
      <c r="A6" s="1">
        <v>510306</v>
      </c>
      <c r="B6" t="s">
        <v>179</v>
      </c>
      <c r="C6" s="165" t="s">
        <v>180</v>
      </c>
      <c r="D6" t="s">
        <v>181</v>
      </c>
    </row>
    <row r="7" spans="1:4" x14ac:dyDescent="0.25">
      <c r="A7" s="1">
        <v>510509</v>
      </c>
      <c r="B7" t="s">
        <v>182</v>
      </c>
      <c r="C7" s="165" t="s">
        <v>183</v>
      </c>
      <c r="D7" t="s">
        <v>184</v>
      </c>
    </row>
    <row r="8" spans="1:4" x14ac:dyDescent="0.25">
      <c r="A8" s="1">
        <v>510510</v>
      </c>
      <c r="B8" t="s">
        <v>185</v>
      </c>
      <c r="C8" s="165" t="s">
        <v>186</v>
      </c>
      <c r="D8" t="s">
        <v>187</v>
      </c>
    </row>
    <row r="9" spans="1:4" x14ac:dyDescent="0.25">
      <c r="A9" s="1">
        <v>510512</v>
      </c>
      <c r="B9" t="s">
        <v>188</v>
      </c>
      <c r="C9" s="165" t="s">
        <v>189</v>
      </c>
      <c r="D9" t="s">
        <v>190</v>
      </c>
    </row>
    <row r="10" spans="1:4" x14ac:dyDescent="0.25">
      <c r="A10" s="1">
        <v>510513</v>
      </c>
      <c r="B10" t="s">
        <v>191</v>
      </c>
      <c r="C10" s="166" t="s">
        <v>192</v>
      </c>
      <c r="D10" t="s">
        <v>193</v>
      </c>
    </row>
    <row r="11" spans="1:4" x14ac:dyDescent="0.25">
      <c r="A11" s="1">
        <v>510517</v>
      </c>
      <c r="B11" t="s">
        <v>194</v>
      </c>
      <c r="C11" s="165" t="s">
        <v>196</v>
      </c>
      <c r="D11" t="s">
        <v>197</v>
      </c>
    </row>
    <row r="12" spans="1:4" x14ac:dyDescent="0.25">
      <c r="A12" s="1">
        <v>510601</v>
      </c>
      <c r="B12" t="s">
        <v>195</v>
      </c>
      <c r="C12" s="165" t="s">
        <v>199</v>
      </c>
      <c r="D12" t="s">
        <v>200</v>
      </c>
    </row>
    <row r="13" spans="1:4" x14ac:dyDescent="0.25">
      <c r="A13" s="1">
        <v>510602</v>
      </c>
      <c r="B13" t="s">
        <v>198</v>
      </c>
      <c r="C13" s="165" t="s">
        <v>203</v>
      </c>
      <c r="D13" t="s">
        <v>204</v>
      </c>
    </row>
    <row r="14" spans="1:4" x14ac:dyDescent="0.25">
      <c r="A14" s="1">
        <v>510702</v>
      </c>
      <c r="B14" t="s">
        <v>201</v>
      </c>
      <c r="C14" s="165"/>
    </row>
    <row r="15" spans="1:4" x14ac:dyDescent="0.25">
      <c r="A15" s="1">
        <v>510704</v>
      </c>
      <c r="B15" t="s">
        <v>202</v>
      </c>
    </row>
    <row r="16" spans="1:4" x14ac:dyDescent="0.25">
      <c r="A16" s="1">
        <v>510707</v>
      </c>
      <c r="B16" t="s">
        <v>205</v>
      </c>
    </row>
    <row r="17" spans="1:2" x14ac:dyDescent="0.25">
      <c r="A17" s="1">
        <v>530101</v>
      </c>
      <c r="B17" t="s">
        <v>206</v>
      </c>
    </row>
    <row r="18" spans="1:2" x14ac:dyDescent="0.25">
      <c r="A18" s="122">
        <v>530104</v>
      </c>
      <c r="B18" t="s">
        <v>207</v>
      </c>
    </row>
    <row r="19" spans="1:2" x14ac:dyDescent="0.25">
      <c r="A19" s="1">
        <v>530105</v>
      </c>
      <c r="B19" t="s">
        <v>208</v>
      </c>
    </row>
    <row r="20" spans="1:2" x14ac:dyDescent="0.25">
      <c r="A20" s="1">
        <v>530106</v>
      </c>
      <c r="B20" t="s">
        <v>209</v>
      </c>
    </row>
    <row r="21" spans="1:2" x14ac:dyDescent="0.25">
      <c r="A21" s="1">
        <v>530201</v>
      </c>
      <c r="B21" t="s">
        <v>210</v>
      </c>
    </row>
    <row r="22" spans="1:2" x14ac:dyDescent="0.25">
      <c r="A22" s="1">
        <v>530203</v>
      </c>
      <c r="B22" t="s">
        <v>211</v>
      </c>
    </row>
    <row r="23" spans="1:2" x14ac:dyDescent="0.25">
      <c r="A23" s="1">
        <v>530204</v>
      </c>
      <c r="B23" t="s">
        <v>212</v>
      </c>
    </row>
    <row r="24" spans="1:2" x14ac:dyDescent="0.25">
      <c r="A24" s="1">
        <v>530205</v>
      </c>
      <c r="B24" t="s">
        <v>213</v>
      </c>
    </row>
    <row r="25" spans="1:2" x14ac:dyDescent="0.25">
      <c r="A25" s="1">
        <v>530207</v>
      </c>
      <c r="B25" t="s">
        <v>214</v>
      </c>
    </row>
    <row r="26" spans="1:2" x14ac:dyDescent="0.25">
      <c r="A26" s="1">
        <v>530208</v>
      </c>
      <c r="B26" t="s">
        <v>215</v>
      </c>
    </row>
    <row r="27" spans="1:2" x14ac:dyDescent="0.25">
      <c r="A27" s="1">
        <v>530209</v>
      </c>
      <c r="B27" t="s">
        <v>216</v>
      </c>
    </row>
    <row r="28" spans="1:2" x14ac:dyDescent="0.25">
      <c r="A28" s="1">
        <v>530210</v>
      </c>
      <c r="B28" t="s">
        <v>217</v>
      </c>
    </row>
    <row r="29" spans="1:2" x14ac:dyDescent="0.25">
      <c r="A29" s="1">
        <v>530221</v>
      </c>
      <c r="B29" t="s">
        <v>218</v>
      </c>
    </row>
    <row r="30" spans="1:2" x14ac:dyDescent="0.25">
      <c r="A30" s="1">
        <v>530224</v>
      </c>
      <c r="B30" t="s">
        <v>219</v>
      </c>
    </row>
    <row r="31" spans="1:2" x14ac:dyDescent="0.25">
      <c r="A31" s="1">
        <v>530225</v>
      </c>
      <c r="B31" t="s">
        <v>220</v>
      </c>
    </row>
    <row r="32" spans="1:2" x14ac:dyDescent="0.25">
      <c r="A32" s="1">
        <v>530202</v>
      </c>
      <c r="B32" t="s">
        <v>221</v>
      </c>
    </row>
    <row r="33" spans="1:2" x14ac:dyDescent="0.25">
      <c r="A33" s="1">
        <v>530222</v>
      </c>
      <c r="B33" t="s">
        <v>222</v>
      </c>
    </row>
    <row r="34" spans="1:2" x14ac:dyDescent="0.25">
      <c r="A34" s="1">
        <v>530228</v>
      </c>
      <c r="B34" t="s">
        <v>223</v>
      </c>
    </row>
    <row r="35" spans="1:2" x14ac:dyDescent="0.25">
      <c r="A35" s="1">
        <v>530235</v>
      </c>
      <c r="B35" t="s">
        <v>224</v>
      </c>
    </row>
    <row r="36" spans="1:2" x14ac:dyDescent="0.25">
      <c r="A36" s="1">
        <v>530241</v>
      </c>
      <c r="B36" t="s">
        <v>225</v>
      </c>
    </row>
    <row r="37" spans="1:2" x14ac:dyDescent="0.25">
      <c r="A37" s="1">
        <v>530243</v>
      </c>
      <c r="B37" t="s">
        <v>226</v>
      </c>
    </row>
    <row r="38" spans="1:2" x14ac:dyDescent="0.25">
      <c r="A38" s="1">
        <v>530246</v>
      </c>
      <c r="B38" t="s">
        <v>227</v>
      </c>
    </row>
    <row r="39" spans="1:2" x14ac:dyDescent="0.25">
      <c r="A39" s="1">
        <v>530248</v>
      </c>
      <c r="B39" t="s">
        <v>228</v>
      </c>
    </row>
    <row r="40" spans="1:2" x14ac:dyDescent="0.25">
      <c r="A40" s="1">
        <v>530249</v>
      </c>
      <c r="B40" t="s">
        <v>229</v>
      </c>
    </row>
    <row r="41" spans="1:2" x14ac:dyDescent="0.25">
      <c r="A41" s="1">
        <v>530250</v>
      </c>
      <c r="B41" t="s">
        <v>230</v>
      </c>
    </row>
    <row r="42" spans="1:2" x14ac:dyDescent="0.25">
      <c r="A42" s="1">
        <v>530255</v>
      </c>
      <c r="B42" t="s">
        <v>231</v>
      </c>
    </row>
    <row r="43" spans="1:2" x14ac:dyDescent="0.25">
      <c r="A43" s="1">
        <v>530301</v>
      </c>
      <c r="B43" t="s">
        <v>232</v>
      </c>
    </row>
    <row r="44" spans="1:2" x14ac:dyDescent="0.25">
      <c r="A44" s="1">
        <v>530302</v>
      </c>
      <c r="B44" t="s">
        <v>233</v>
      </c>
    </row>
    <row r="45" spans="1:2" x14ac:dyDescent="0.25">
      <c r="A45" s="1">
        <v>530303</v>
      </c>
      <c r="B45" t="s">
        <v>234</v>
      </c>
    </row>
    <row r="46" spans="1:2" x14ac:dyDescent="0.25">
      <c r="A46" s="1">
        <v>530304</v>
      </c>
      <c r="B46" t="s">
        <v>235</v>
      </c>
    </row>
    <row r="47" spans="1:2" x14ac:dyDescent="0.25">
      <c r="A47" s="1">
        <v>530306</v>
      </c>
      <c r="B47" t="s">
        <v>236</v>
      </c>
    </row>
    <row r="48" spans="1:2" x14ac:dyDescent="0.25">
      <c r="A48" s="122">
        <v>530402</v>
      </c>
      <c r="B48" t="s">
        <v>237</v>
      </c>
    </row>
    <row r="49" spans="1:2" x14ac:dyDescent="0.25">
      <c r="A49" s="1">
        <v>530403</v>
      </c>
      <c r="B49" t="s">
        <v>238</v>
      </c>
    </row>
    <row r="50" spans="1:2" x14ac:dyDescent="0.25">
      <c r="A50" s="1">
        <v>530404</v>
      </c>
      <c r="B50" t="s">
        <v>239</v>
      </c>
    </row>
    <row r="51" spans="1:2" x14ac:dyDescent="0.25">
      <c r="A51" s="1">
        <v>530405</v>
      </c>
      <c r="B51" t="s">
        <v>240</v>
      </c>
    </row>
    <row r="52" spans="1:2" x14ac:dyDescent="0.25">
      <c r="A52" s="1">
        <v>530418</v>
      </c>
      <c r="B52" t="s">
        <v>241</v>
      </c>
    </row>
    <row r="53" spans="1:2" x14ac:dyDescent="0.25">
      <c r="A53" s="167">
        <v>530420</v>
      </c>
      <c r="B53" s="168" t="s">
        <v>242</v>
      </c>
    </row>
    <row r="54" spans="1:2" x14ac:dyDescent="0.25">
      <c r="A54" s="167">
        <v>530422</v>
      </c>
      <c r="B54" s="169" t="s">
        <v>243</v>
      </c>
    </row>
    <row r="55" spans="1:2" x14ac:dyDescent="0.25">
      <c r="A55" s="1">
        <v>530502</v>
      </c>
      <c r="B55" t="s">
        <v>244</v>
      </c>
    </row>
    <row r="56" spans="1:2" x14ac:dyDescent="0.25">
      <c r="A56" s="1">
        <v>530505</v>
      </c>
      <c r="B56" t="s">
        <v>245</v>
      </c>
    </row>
    <row r="57" spans="1:2" x14ac:dyDescent="0.25">
      <c r="A57" s="1">
        <v>530515</v>
      </c>
      <c r="B57" t="s">
        <v>246</v>
      </c>
    </row>
    <row r="58" spans="1:2" x14ac:dyDescent="0.25">
      <c r="A58" s="1">
        <v>530516</v>
      </c>
      <c r="B58" t="s">
        <v>247</v>
      </c>
    </row>
    <row r="59" spans="1:2" x14ac:dyDescent="0.25">
      <c r="A59" s="1">
        <v>530601</v>
      </c>
      <c r="B59" t="s">
        <v>248</v>
      </c>
    </row>
    <row r="60" spans="1:2" x14ac:dyDescent="0.25">
      <c r="A60" s="1">
        <v>530604</v>
      </c>
      <c r="B60" t="s">
        <v>249</v>
      </c>
    </row>
    <row r="61" spans="1:2" x14ac:dyDescent="0.25">
      <c r="A61" s="1">
        <v>530606</v>
      </c>
      <c r="B61" t="s">
        <v>250</v>
      </c>
    </row>
    <row r="62" spans="1:2" x14ac:dyDescent="0.25">
      <c r="A62" s="1">
        <v>530607</v>
      </c>
      <c r="B62" t="s">
        <v>251</v>
      </c>
    </row>
    <row r="63" spans="1:2" x14ac:dyDescent="0.25">
      <c r="A63" s="1">
        <v>530611</v>
      </c>
      <c r="B63" t="s">
        <v>252</v>
      </c>
    </row>
    <row r="64" spans="1:2" x14ac:dyDescent="0.25">
      <c r="A64" s="1">
        <v>530612</v>
      </c>
      <c r="B64" t="s">
        <v>253</v>
      </c>
    </row>
    <row r="65" spans="1:2" x14ac:dyDescent="0.25">
      <c r="A65" s="1">
        <v>530701</v>
      </c>
      <c r="B65" t="s">
        <v>254</v>
      </c>
    </row>
    <row r="66" spans="1:2" x14ac:dyDescent="0.25">
      <c r="A66" s="1">
        <v>530702</v>
      </c>
      <c r="B66" t="s">
        <v>255</v>
      </c>
    </row>
    <row r="67" spans="1:2" x14ac:dyDescent="0.25">
      <c r="A67" s="1">
        <v>530703</v>
      </c>
      <c r="B67" t="s">
        <v>256</v>
      </c>
    </row>
    <row r="68" spans="1:2" x14ac:dyDescent="0.25">
      <c r="A68" s="1">
        <v>530704</v>
      </c>
      <c r="B68" t="s">
        <v>257</v>
      </c>
    </row>
    <row r="69" spans="1:2" x14ac:dyDescent="0.25">
      <c r="A69" s="1">
        <v>530801</v>
      </c>
      <c r="B69" t="s">
        <v>258</v>
      </c>
    </row>
    <row r="70" spans="1:2" x14ac:dyDescent="0.25">
      <c r="A70" s="1">
        <v>530802</v>
      </c>
      <c r="B70" t="s">
        <v>259</v>
      </c>
    </row>
    <row r="71" spans="1:2" x14ac:dyDescent="0.25">
      <c r="A71" s="1">
        <v>530803</v>
      </c>
      <c r="B71" s="170" t="s">
        <v>260</v>
      </c>
    </row>
    <row r="72" spans="1:2" x14ac:dyDescent="0.25">
      <c r="A72" s="1">
        <v>530804</v>
      </c>
      <c r="B72" t="s">
        <v>261</v>
      </c>
    </row>
    <row r="73" spans="1:2" x14ac:dyDescent="0.25">
      <c r="A73" s="1">
        <v>530805</v>
      </c>
      <c r="B73" t="s">
        <v>262</v>
      </c>
    </row>
    <row r="74" spans="1:2" x14ac:dyDescent="0.25">
      <c r="A74" s="122">
        <v>530806</v>
      </c>
      <c r="B74" t="s">
        <v>263</v>
      </c>
    </row>
    <row r="75" spans="1:2" x14ac:dyDescent="0.25">
      <c r="A75" s="1">
        <v>530807</v>
      </c>
      <c r="B75" t="s">
        <v>264</v>
      </c>
    </row>
    <row r="76" spans="1:2" x14ac:dyDescent="0.25">
      <c r="A76" s="1">
        <v>530808</v>
      </c>
      <c r="B76" t="s">
        <v>265</v>
      </c>
    </row>
    <row r="77" spans="1:2" x14ac:dyDescent="0.25">
      <c r="A77" s="1">
        <v>530809</v>
      </c>
      <c r="B77" t="s">
        <v>266</v>
      </c>
    </row>
    <row r="78" spans="1:2" x14ac:dyDescent="0.25">
      <c r="A78" s="1">
        <v>530810</v>
      </c>
      <c r="B78" t="s">
        <v>267</v>
      </c>
    </row>
    <row r="79" spans="1:2" x14ac:dyDescent="0.25">
      <c r="A79" s="1">
        <v>530811</v>
      </c>
      <c r="B79" t="s">
        <v>268</v>
      </c>
    </row>
    <row r="80" spans="1:2" x14ac:dyDescent="0.25">
      <c r="A80" s="1">
        <v>530812</v>
      </c>
      <c r="B80" t="s">
        <v>269</v>
      </c>
    </row>
    <row r="81" spans="1:2" x14ac:dyDescent="0.25">
      <c r="A81" s="1">
        <v>530813</v>
      </c>
      <c r="B81" t="s">
        <v>270</v>
      </c>
    </row>
    <row r="82" spans="1:2" x14ac:dyDescent="0.25">
      <c r="A82" s="1">
        <v>530819</v>
      </c>
      <c r="B82" t="s">
        <v>271</v>
      </c>
    </row>
    <row r="83" spans="1:2" x14ac:dyDescent="0.25">
      <c r="A83" s="1">
        <v>530820</v>
      </c>
      <c r="B83" t="s">
        <v>272</v>
      </c>
    </row>
    <row r="84" spans="1:2" x14ac:dyDescent="0.25">
      <c r="A84" s="1">
        <v>530824</v>
      </c>
      <c r="B84" t="s">
        <v>273</v>
      </c>
    </row>
    <row r="85" spans="1:2" x14ac:dyDescent="0.25">
      <c r="A85" s="167">
        <v>530837</v>
      </c>
      <c r="B85" s="169" t="s">
        <v>274</v>
      </c>
    </row>
    <row r="86" spans="1:2" x14ac:dyDescent="0.25">
      <c r="A86" s="167">
        <v>530844</v>
      </c>
      <c r="B86" s="169" t="s">
        <v>275</v>
      </c>
    </row>
    <row r="87" spans="1:2" x14ac:dyDescent="0.25">
      <c r="A87" s="1">
        <v>531403</v>
      </c>
      <c r="B87" s="170" t="s">
        <v>276</v>
      </c>
    </row>
    <row r="88" spans="1:2" x14ac:dyDescent="0.25">
      <c r="A88" s="1">
        <v>531404</v>
      </c>
      <c r="B88" t="s">
        <v>277</v>
      </c>
    </row>
    <row r="89" spans="1:2" x14ac:dyDescent="0.25">
      <c r="A89" s="1">
        <v>531406</v>
      </c>
      <c r="B89" t="s">
        <v>278</v>
      </c>
    </row>
    <row r="90" spans="1:2" x14ac:dyDescent="0.25">
      <c r="A90" s="1">
        <v>531407</v>
      </c>
      <c r="B90" t="s">
        <v>279</v>
      </c>
    </row>
    <row r="91" spans="1:2" x14ac:dyDescent="0.25">
      <c r="A91" s="1">
        <v>531408</v>
      </c>
      <c r="B91" t="s">
        <v>280</v>
      </c>
    </row>
    <row r="92" spans="1:2" x14ac:dyDescent="0.25">
      <c r="A92" s="1">
        <v>531411</v>
      </c>
      <c r="B92" t="s">
        <v>281</v>
      </c>
    </row>
    <row r="93" spans="1:2" x14ac:dyDescent="0.25">
      <c r="A93" s="1">
        <v>531601</v>
      </c>
      <c r="B93" t="s">
        <v>282</v>
      </c>
    </row>
    <row r="94" spans="1:2" x14ac:dyDescent="0.25">
      <c r="A94" s="1">
        <v>531602</v>
      </c>
      <c r="B94" t="s">
        <v>283</v>
      </c>
    </row>
    <row r="95" spans="1:2" x14ac:dyDescent="0.25">
      <c r="A95" s="1">
        <v>550101</v>
      </c>
      <c r="B95" t="s">
        <v>284</v>
      </c>
    </row>
    <row r="96" spans="1:2" x14ac:dyDescent="0.25">
      <c r="A96" s="1">
        <v>570102</v>
      </c>
      <c r="B96" t="s">
        <v>285</v>
      </c>
    </row>
    <row r="97" spans="1:2" x14ac:dyDescent="0.25">
      <c r="A97" s="1">
        <v>570201</v>
      </c>
      <c r="B97" t="s">
        <v>286</v>
      </c>
    </row>
    <row r="98" spans="1:2" x14ac:dyDescent="0.25">
      <c r="A98" s="1">
        <v>570203</v>
      </c>
      <c r="B98" t="s">
        <v>287</v>
      </c>
    </row>
    <row r="99" spans="1:2" x14ac:dyDescent="0.25">
      <c r="A99" s="1">
        <v>570206</v>
      </c>
      <c r="B99" t="s">
        <v>288</v>
      </c>
    </row>
    <row r="100" spans="1:2" x14ac:dyDescent="0.25">
      <c r="A100" s="1">
        <v>570215</v>
      </c>
      <c r="B100" t="s">
        <v>289</v>
      </c>
    </row>
    <row r="101" spans="1:2" x14ac:dyDescent="0.25">
      <c r="A101" s="1">
        <v>570216</v>
      </c>
      <c r="B101" t="s">
        <v>290</v>
      </c>
    </row>
    <row r="102" spans="1:2" x14ac:dyDescent="0.25">
      <c r="A102" s="1">
        <v>570218</v>
      </c>
      <c r="B102" t="s">
        <v>291</v>
      </c>
    </row>
    <row r="103" spans="1:2" x14ac:dyDescent="0.25">
      <c r="A103" s="1">
        <v>580209</v>
      </c>
      <c r="B103" t="s">
        <v>292</v>
      </c>
    </row>
    <row r="104" spans="1:2" x14ac:dyDescent="0.25">
      <c r="A104" s="1">
        <v>580204</v>
      </c>
      <c r="B104" t="s">
        <v>293</v>
      </c>
    </row>
    <row r="105" spans="1:2" x14ac:dyDescent="0.25">
      <c r="A105" s="1">
        <v>710203</v>
      </c>
      <c r="B105" t="s">
        <v>173</v>
      </c>
    </row>
    <row r="106" spans="1:2" x14ac:dyDescent="0.25">
      <c r="A106" s="1">
        <v>710204</v>
      </c>
      <c r="B106" t="s">
        <v>176</v>
      </c>
    </row>
    <row r="107" spans="1:2" x14ac:dyDescent="0.25">
      <c r="A107" s="1">
        <v>710509</v>
      </c>
      <c r="B107" t="s">
        <v>182</v>
      </c>
    </row>
    <row r="108" spans="1:2" x14ac:dyDescent="0.25">
      <c r="A108" s="1">
        <v>710510</v>
      </c>
      <c r="B108" t="s">
        <v>185</v>
      </c>
    </row>
    <row r="109" spans="1:2" x14ac:dyDescent="0.25">
      <c r="A109" s="1">
        <v>710601</v>
      </c>
      <c r="B109" t="s">
        <v>195</v>
      </c>
    </row>
    <row r="110" spans="1:2" x14ac:dyDescent="0.25">
      <c r="A110" s="1">
        <v>710602</v>
      </c>
      <c r="B110" t="s">
        <v>198</v>
      </c>
    </row>
    <row r="111" spans="1:2" x14ac:dyDescent="0.25">
      <c r="A111" s="171">
        <v>710702</v>
      </c>
      <c r="B111" s="172" t="s">
        <v>294</v>
      </c>
    </row>
    <row r="112" spans="1:2" x14ac:dyDescent="0.25">
      <c r="A112" s="1">
        <v>710703</v>
      </c>
      <c r="B112" t="s">
        <v>295</v>
      </c>
    </row>
    <row r="113" spans="1:2" x14ac:dyDescent="0.25">
      <c r="A113" s="1">
        <v>710706</v>
      </c>
      <c r="B113" t="s">
        <v>296</v>
      </c>
    </row>
    <row r="114" spans="1:2" x14ac:dyDescent="0.25">
      <c r="A114" s="1">
        <v>710707</v>
      </c>
      <c r="B114" t="s">
        <v>297</v>
      </c>
    </row>
    <row r="115" spans="1:2" x14ac:dyDescent="0.25">
      <c r="A115" s="1">
        <v>730101</v>
      </c>
      <c r="B115" t="s">
        <v>206</v>
      </c>
    </row>
    <row r="116" spans="1:2" x14ac:dyDescent="0.25">
      <c r="A116" s="1">
        <v>730102</v>
      </c>
      <c r="B116" t="s">
        <v>298</v>
      </c>
    </row>
    <row r="117" spans="1:2" x14ac:dyDescent="0.25">
      <c r="A117" s="1">
        <v>730104</v>
      </c>
      <c r="B117" t="s">
        <v>207</v>
      </c>
    </row>
    <row r="118" spans="1:2" x14ac:dyDescent="0.25">
      <c r="A118" s="1">
        <v>730105</v>
      </c>
      <c r="B118" t="s">
        <v>208</v>
      </c>
    </row>
    <row r="119" spans="1:2" x14ac:dyDescent="0.25">
      <c r="A119" s="1">
        <v>730106</v>
      </c>
      <c r="B119" s="173" t="s">
        <v>209</v>
      </c>
    </row>
    <row r="120" spans="1:2" x14ac:dyDescent="0.25">
      <c r="A120" s="1">
        <v>730201</v>
      </c>
      <c r="B120" t="s">
        <v>210</v>
      </c>
    </row>
    <row r="121" spans="1:2" x14ac:dyDescent="0.25">
      <c r="A121" s="1">
        <v>730202</v>
      </c>
      <c r="B121" t="s">
        <v>221</v>
      </c>
    </row>
    <row r="122" spans="1:2" x14ac:dyDescent="0.25">
      <c r="A122" s="1">
        <v>730203</v>
      </c>
      <c r="B122" t="s">
        <v>299</v>
      </c>
    </row>
    <row r="123" spans="1:2" x14ac:dyDescent="0.25">
      <c r="A123" s="1">
        <v>730204</v>
      </c>
      <c r="B123" t="s">
        <v>300</v>
      </c>
    </row>
    <row r="124" spans="1:2" x14ac:dyDescent="0.25">
      <c r="A124" s="1">
        <v>730207</v>
      </c>
      <c r="B124" t="s">
        <v>301</v>
      </c>
    </row>
    <row r="125" spans="1:2" x14ac:dyDescent="0.25">
      <c r="A125" s="1">
        <v>730208</v>
      </c>
      <c r="B125" t="s">
        <v>215</v>
      </c>
    </row>
    <row r="126" spans="1:2" x14ac:dyDescent="0.25">
      <c r="A126" s="1">
        <v>730209</v>
      </c>
      <c r="B126" t="s">
        <v>302</v>
      </c>
    </row>
    <row r="127" spans="1:2" x14ac:dyDescent="0.25">
      <c r="A127" s="167">
        <v>730217</v>
      </c>
      <c r="B127" s="169" t="s">
        <v>303</v>
      </c>
    </row>
    <row r="128" spans="1:2" x14ac:dyDescent="0.25">
      <c r="A128" s="1">
        <v>730221</v>
      </c>
      <c r="B128" t="s">
        <v>218</v>
      </c>
    </row>
    <row r="129" spans="1:2" x14ac:dyDescent="0.25">
      <c r="A129" s="1">
        <v>730224</v>
      </c>
      <c r="B129" t="s">
        <v>304</v>
      </c>
    </row>
    <row r="130" spans="1:2" x14ac:dyDescent="0.25">
      <c r="A130" s="1">
        <v>730230</v>
      </c>
      <c r="B130" t="s">
        <v>305</v>
      </c>
    </row>
    <row r="131" spans="1:2" x14ac:dyDescent="0.25">
      <c r="A131" s="1">
        <v>730249</v>
      </c>
      <c r="B131" t="s">
        <v>229</v>
      </c>
    </row>
    <row r="132" spans="1:2" x14ac:dyDescent="0.25">
      <c r="A132" s="1">
        <v>730301</v>
      </c>
      <c r="B132" t="s">
        <v>232</v>
      </c>
    </row>
    <row r="133" spans="1:2" x14ac:dyDescent="0.25">
      <c r="A133" s="1">
        <v>730303</v>
      </c>
      <c r="B133" t="s">
        <v>234</v>
      </c>
    </row>
    <row r="134" spans="1:2" x14ac:dyDescent="0.25">
      <c r="A134" s="1">
        <v>730402</v>
      </c>
      <c r="B134" t="s">
        <v>306</v>
      </c>
    </row>
    <row r="135" spans="1:2" x14ac:dyDescent="0.25">
      <c r="A135" s="1">
        <v>730403</v>
      </c>
      <c r="B135" t="s">
        <v>307</v>
      </c>
    </row>
    <row r="136" spans="1:2" x14ac:dyDescent="0.25">
      <c r="A136" s="1">
        <v>730404</v>
      </c>
      <c r="B136" t="s">
        <v>308</v>
      </c>
    </row>
    <row r="137" spans="1:2" x14ac:dyDescent="0.25">
      <c r="A137" s="1">
        <v>730406</v>
      </c>
      <c r="B137" t="s">
        <v>309</v>
      </c>
    </row>
    <row r="138" spans="1:2" x14ac:dyDescent="0.25">
      <c r="A138" s="167">
        <v>730405</v>
      </c>
      <c r="B138" s="169" t="s">
        <v>310</v>
      </c>
    </row>
    <row r="139" spans="1:2" x14ac:dyDescent="0.25">
      <c r="A139" s="1">
        <v>730502</v>
      </c>
      <c r="B139" t="s">
        <v>311</v>
      </c>
    </row>
    <row r="140" spans="1:2" x14ac:dyDescent="0.25">
      <c r="A140" s="1">
        <v>730503</v>
      </c>
      <c r="B140" t="s">
        <v>312</v>
      </c>
    </row>
    <row r="141" spans="1:2" x14ac:dyDescent="0.25">
      <c r="A141" s="1">
        <v>730504</v>
      </c>
      <c r="B141" t="s">
        <v>313</v>
      </c>
    </row>
    <row r="142" spans="1:2" x14ac:dyDescent="0.25">
      <c r="A142" s="1">
        <v>730505</v>
      </c>
      <c r="B142" t="s">
        <v>245</v>
      </c>
    </row>
    <row r="143" spans="1:2" x14ac:dyDescent="0.25">
      <c r="A143" s="1">
        <v>730515</v>
      </c>
      <c r="B143" t="s">
        <v>314</v>
      </c>
    </row>
    <row r="144" spans="1:2" x14ac:dyDescent="0.25">
      <c r="A144" s="167">
        <v>730518</v>
      </c>
      <c r="B144" s="169" t="s">
        <v>315</v>
      </c>
    </row>
    <row r="145" spans="1:2" x14ac:dyDescent="0.25">
      <c r="A145" s="167">
        <v>730519</v>
      </c>
      <c r="B145" s="169" t="s">
        <v>316</v>
      </c>
    </row>
    <row r="146" spans="1:2" x14ac:dyDescent="0.25">
      <c r="A146" s="1">
        <v>730601</v>
      </c>
      <c r="B146" t="s">
        <v>248</v>
      </c>
    </row>
    <row r="147" spans="1:2" x14ac:dyDescent="0.25">
      <c r="A147" s="1">
        <v>730602</v>
      </c>
      <c r="B147" t="s">
        <v>317</v>
      </c>
    </row>
    <row r="148" spans="1:2" x14ac:dyDescent="0.25">
      <c r="A148" s="1">
        <v>730604</v>
      </c>
      <c r="B148" t="s">
        <v>249</v>
      </c>
    </row>
    <row r="149" spans="1:2" x14ac:dyDescent="0.25">
      <c r="A149" s="1">
        <v>730606</v>
      </c>
      <c r="B149" t="s">
        <v>250</v>
      </c>
    </row>
    <row r="150" spans="1:2" x14ac:dyDescent="0.25">
      <c r="A150" s="1">
        <v>730612</v>
      </c>
      <c r="B150" t="s">
        <v>318</v>
      </c>
    </row>
    <row r="151" spans="1:2" x14ac:dyDescent="0.25">
      <c r="A151" s="1">
        <v>730701</v>
      </c>
      <c r="B151" t="s">
        <v>319</v>
      </c>
    </row>
    <row r="152" spans="1:2" x14ac:dyDescent="0.25">
      <c r="A152" s="1">
        <v>730702</v>
      </c>
      <c r="B152" t="s">
        <v>255</v>
      </c>
    </row>
    <row r="153" spans="1:2" x14ac:dyDescent="0.25">
      <c r="A153" s="1">
        <v>730703</v>
      </c>
      <c r="B153" t="s">
        <v>256</v>
      </c>
    </row>
    <row r="154" spans="1:2" x14ac:dyDescent="0.25">
      <c r="A154" s="1">
        <v>730704</v>
      </c>
      <c r="B154" t="s">
        <v>257</v>
      </c>
    </row>
    <row r="155" spans="1:2" x14ac:dyDescent="0.25">
      <c r="A155" s="1">
        <v>730801</v>
      </c>
      <c r="B155" t="s">
        <v>258</v>
      </c>
    </row>
    <row r="156" spans="1:2" x14ac:dyDescent="0.25">
      <c r="A156" s="1">
        <v>730802</v>
      </c>
      <c r="B156" t="s">
        <v>320</v>
      </c>
    </row>
    <row r="157" spans="1:2" x14ac:dyDescent="0.25">
      <c r="A157" s="1">
        <v>730803</v>
      </c>
      <c r="B157" t="s">
        <v>321</v>
      </c>
    </row>
    <row r="158" spans="1:2" x14ac:dyDescent="0.25">
      <c r="A158" s="1">
        <v>730804</v>
      </c>
      <c r="B158" t="s">
        <v>261</v>
      </c>
    </row>
    <row r="159" spans="1:2" x14ac:dyDescent="0.25">
      <c r="A159" s="1">
        <v>730805</v>
      </c>
      <c r="B159" t="s">
        <v>262</v>
      </c>
    </row>
    <row r="160" spans="1:2" x14ac:dyDescent="0.25">
      <c r="A160" s="167">
        <v>730806</v>
      </c>
      <c r="B160" s="169" t="s">
        <v>263</v>
      </c>
    </row>
    <row r="161" spans="1:2" x14ac:dyDescent="0.25">
      <c r="A161" s="167">
        <v>730806</v>
      </c>
      <c r="B161" s="169" t="s">
        <v>263</v>
      </c>
    </row>
    <row r="162" spans="1:2" x14ac:dyDescent="0.25">
      <c r="A162" s="1">
        <v>730807</v>
      </c>
      <c r="B162" t="s">
        <v>322</v>
      </c>
    </row>
    <row r="163" spans="1:2" x14ac:dyDescent="0.25">
      <c r="A163" s="1">
        <v>730810</v>
      </c>
      <c r="B163" t="s">
        <v>267</v>
      </c>
    </row>
    <row r="164" spans="1:2" x14ac:dyDescent="0.25">
      <c r="A164" s="1">
        <v>730811</v>
      </c>
      <c r="B164" t="s">
        <v>323</v>
      </c>
    </row>
    <row r="165" spans="1:2" x14ac:dyDescent="0.25">
      <c r="A165" s="1">
        <v>730813</v>
      </c>
      <c r="B165" t="s">
        <v>270</v>
      </c>
    </row>
    <row r="166" spans="1:2" x14ac:dyDescent="0.25">
      <c r="A166" s="1">
        <v>730819</v>
      </c>
      <c r="B166" t="s">
        <v>324</v>
      </c>
    </row>
    <row r="167" spans="1:2" x14ac:dyDescent="0.25">
      <c r="A167" s="1">
        <v>730820</v>
      </c>
      <c r="B167" t="s">
        <v>325</v>
      </c>
    </row>
    <row r="168" spans="1:2" x14ac:dyDescent="0.25">
      <c r="A168" s="1">
        <v>730829</v>
      </c>
      <c r="B168" t="s">
        <v>326</v>
      </c>
    </row>
    <row r="169" spans="1:2" x14ac:dyDescent="0.25">
      <c r="A169" s="167">
        <v>730837</v>
      </c>
      <c r="B169" s="169" t="s">
        <v>274</v>
      </c>
    </row>
    <row r="170" spans="1:2" x14ac:dyDescent="0.25">
      <c r="A170" s="167">
        <v>730844</v>
      </c>
      <c r="B170" s="169" t="s">
        <v>275</v>
      </c>
    </row>
    <row r="171" spans="1:2" x14ac:dyDescent="0.25">
      <c r="A171" s="1">
        <v>731403</v>
      </c>
      <c r="B171" t="s">
        <v>327</v>
      </c>
    </row>
    <row r="172" spans="1:2" x14ac:dyDescent="0.25">
      <c r="A172" s="1">
        <v>731404</v>
      </c>
      <c r="B172" t="s">
        <v>328</v>
      </c>
    </row>
    <row r="173" spans="1:2" x14ac:dyDescent="0.25">
      <c r="A173" s="1">
        <v>731406</v>
      </c>
      <c r="B173" t="s">
        <v>329</v>
      </c>
    </row>
    <row r="174" spans="1:2" x14ac:dyDescent="0.25">
      <c r="A174" s="1">
        <v>731407</v>
      </c>
      <c r="B174" t="s">
        <v>330</v>
      </c>
    </row>
    <row r="175" spans="1:2" x14ac:dyDescent="0.25">
      <c r="A175" s="1">
        <v>731411</v>
      </c>
      <c r="B175" t="s">
        <v>281</v>
      </c>
    </row>
    <row r="176" spans="1:2" x14ac:dyDescent="0.25">
      <c r="A176" s="167">
        <v>731602</v>
      </c>
      <c r="B176" s="169" t="s">
        <v>331</v>
      </c>
    </row>
    <row r="177" spans="1:2" x14ac:dyDescent="0.25">
      <c r="A177" s="1">
        <v>750501</v>
      </c>
      <c r="B177" t="s">
        <v>332</v>
      </c>
    </row>
    <row r="178" spans="1:2" x14ac:dyDescent="0.25">
      <c r="A178" s="1">
        <v>770102</v>
      </c>
      <c r="B178" t="s">
        <v>333</v>
      </c>
    </row>
    <row r="179" spans="1:2" x14ac:dyDescent="0.25">
      <c r="A179" s="1">
        <v>770103</v>
      </c>
      <c r="B179" t="s">
        <v>334</v>
      </c>
    </row>
    <row r="180" spans="1:2" x14ac:dyDescent="0.25">
      <c r="A180" s="1">
        <v>770201</v>
      </c>
      <c r="B180" t="s">
        <v>286</v>
      </c>
    </row>
    <row r="181" spans="1:2" x14ac:dyDescent="0.25">
      <c r="A181" s="1">
        <v>770203</v>
      </c>
      <c r="B181" t="s">
        <v>287</v>
      </c>
    </row>
    <row r="182" spans="1:2" x14ac:dyDescent="0.25">
      <c r="A182" s="167">
        <v>780101</v>
      </c>
      <c r="B182" s="169" t="s">
        <v>335</v>
      </c>
    </row>
    <row r="183" spans="1:2" x14ac:dyDescent="0.25">
      <c r="A183" s="167">
        <v>780102</v>
      </c>
      <c r="B183" s="168" t="s">
        <v>336</v>
      </c>
    </row>
    <row r="184" spans="1:2" x14ac:dyDescent="0.25">
      <c r="A184" s="1">
        <v>780104</v>
      </c>
      <c r="B184" t="s">
        <v>337</v>
      </c>
    </row>
    <row r="185" spans="1:2" x14ac:dyDescent="0.25">
      <c r="A185" s="1">
        <v>780301</v>
      </c>
      <c r="B185" t="s">
        <v>338</v>
      </c>
    </row>
    <row r="186" spans="1:2" x14ac:dyDescent="0.25">
      <c r="A186" s="1">
        <v>780302</v>
      </c>
      <c r="B186" t="s">
        <v>339</v>
      </c>
    </row>
    <row r="187" spans="1:2" x14ac:dyDescent="0.25">
      <c r="A187" s="1">
        <v>780304</v>
      </c>
      <c r="B187" t="s">
        <v>340</v>
      </c>
    </row>
    <row r="188" spans="1:2" x14ac:dyDescent="0.25">
      <c r="A188" s="1">
        <v>840103</v>
      </c>
      <c r="B188" t="s">
        <v>341</v>
      </c>
    </row>
    <row r="189" spans="1:2" x14ac:dyDescent="0.25">
      <c r="A189" s="1">
        <v>840103</v>
      </c>
      <c r="B189" t="s">
        <v>342</v>
      </c>
    </row>
    <row r="190" spans="1:2" x14ac:dyDescent="0.25">
      <c r="A190" s="1">
        <v>840104</v>
      </c>
      <c r="B190" t="s">
        <v>328</v>
      </c>
    </row>
    <row r="191" spans="1:2" x14ac:dyDescent="0.25">
      <c r="A191" s="174">
        <v>840104</v>
      </c>
      <c r="B191" s="175" t="s">
        <v>343</v>
      </c>
    </row>
    <row r="192" spans="1:2" x14ac:dyDescent="0.25">
      <c r="A192" s="1">
        <v>840105</v>
      </c>
      <c r="B192" t="s">
        <v>344</v>
      </c>
    </row>
    <row r="193" spans="1:2" x14ac:dyDescent="0.25">
      <c r="A193" s="1">
        <v>840106</v>
      </c>
      <c r="B193" t="s">
        <v>345</v>
      </c>
    </row>
    <row r="194" spans="1:2" x14ac:dyDescent="0.25">
      <c r="A194" s="174">
        <v>840106</v>
      </c>
      <c r="B194" s="175" t="s">
        <v>345</v>
      </c>
    </row>
    <row r="195" spans="1:2" x14ac:dyDescent="0.25">
      <c r="A195" s="1">
        <v>840107</v>
      </c>
      <c r="B195" t="s">
        <v>346</v>
      </c>
    </row>
    <row r="196" spans="1:2" x14ac:dyDescent="0.25">
      <c r="A196" s="174">
        <v>840107</v>
      </c>
      <c r="B196" s="175" t="s">
        <v>347</v>
      </c>
    </row>
    <row r="197" spans="1:2" x14ac:dyDescent="0.25">
      <c r="A197" s="1">
        <v>840111</v>
      </c>
      <c r="B197" t="s">
        <v>281</v>
      </c>
    </row>
    <row r="198" spans="1:2" x14ac:dyDescent="0.25">
      <c r="A198" s="174">
        <v>840111</v>
      </c>
      <c r="B198" s="175" t="s">
        <v>281</v>
      </c>
    </row>
    <row r="199" spans="1:2" x14ac:dyDescent="0.25">
      <c r="A199" s="174">
        <v>840112</v>
      </c>
      <c r="B199" s="175" t="s">
        <v>348</v>
      </c>
    </row>
    <row r="200" spans="1:2" x14ac:dyDescent="0.25">
      <c r="A200" s="174">
        <v>840113</v>
      </c>
      <c r="B200" s="175" t="s">
        <v>349</v>
      </c>
    </row>
    <row r="201" spans="1:2" x14ac:dyDescent="0.25">
      <c r="A201" s="174">
        <v>840402</v>
      </c>
      <c r="B201" s="175" t="s">
        <v>350</v>
      </c>
    </row>
    <row r="202" spans="1:2" x14ac:dyDescent="0.25">
      <c r="A202" s="167">
        <v>970000</v>
      </c>
      <c r="B202" s="169" t="s">
        <v>351</v>
      </c>
    </row>
    <row r="203" spans="1:2" x14ac:dyDescent="0.25">
      <c r="A203" s="1">
        <v>730826</v>
      </c>
      <c r="B203" t="s">
        <v>352</v>
      </c>
    </row>
    <row r="204" spans="1:2" x14ac:dyDescent="0.25">
      <c r="A204" s="1">
        <v>990101</v>
      </c>
      <c r="B204" t="s">
        <v>353</v>
      </c>
    </row>
    <row r="205" spans="1:2" x14ac:dyDescent="0.25">
      <c r="A205" s="1">
        <v>990102</v>
      </c>
      <c r="B205" t="s">
        <v>354</v>
      </c>
    </row>
    <row r="206" spans="1:2" x14ac:dyDescent="0.25">
      <c r="A206" s="1">
        <v>990103</v>
      </c>
      <c r="B206" t="s">
        <v>355</v>
      </c>
    </row>
    <row r="207" spans="1:2" x14ac:dyDescent="0.25">
      <c r="A207" s="1">
        <v>530604</v>
      </c>
      <c r="B207" t="s">
        <v>249</v>
      </c>
    </row>
  </sheetData>
  <autoFilter ref="A1:D207" xr:uid="{195A32C9-552C-424F-BCE4-5AAE45946D1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PAPP CORRIENTE 2026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Heredia Gallo</dc:creator>
  <cp:lastModifiedBy>David Antonio Heredia Gallo</cp:lastModifiedBy>
  <dcterms:created xsi:type="dcterms:W3CDTF">2025-12-31T14:26:41Z</dcterms:created>
  <dcterms:modified xsi:type="dcterms:W3CDTF">2026-01-13T17:19:13Z</dcterms:modified>
</cp:coreProperties>
</file>